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120" activeTab="0"/>
  </bookViews>
  <sheets>
    <sheet name="exp-imp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<sst xmlns="http://schemas.openxmlformats.org/spreadsheetml/2006/main" count="93" uniqueCount="64">
  <si>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Year</t>
  </si>
  <si>
    <t xml:space="preserve"> Ejp*</t>
  </si>
  <si>
    <t xml:space="preserve">  Mjp*</t>
  </si>
  <si>
    <t xml:space="preserve">    GDP*</t>
  </si>
  <si>
    <t xml:space="preserve">    P*</t>
  </si>
  <si>
    <t xml:space="preserve">       GDP</t>
  </si>
  <si>
    <t xml:space="preserve">     P</t>
  </si>
  <si>
    <t xml:space="preserve">    Exr</t>
  </si>
  <si>
    <t>GDP   日本の国内総生産 (10億円，名目)，出所：経済統計年鑑 2002年版 (東洋経済)</t>
  </si>
  <si>
    <t>Ejp*  米国の日本への商品輸出額 (10億ドル，名目)，出所：Economic Report of the President (2005年版で，表B-105)</t>
  </si>
  <si>
    <t>Mjp*  米国の日本からの商品輸入額 (10億ドル，名目)，出所：Economic Report of the President (2005年版で，表B-105)</t>
  </si>
  <si>
    <t>GDP*  米国の国内総生産 (10億ドル，名目)，出所：Economic Report of the President (2005年版で，表B-1)</t>
  </si>
  <si>
    <t>P*    米国の消費者物価指数 (1982-84=100)，出所：Economic Report of the President (2005年版で，表B-60)</t>
  </si>
  <si>
    <t>P     日本の消費者物価指数 (1982-84=100)，出所：Economic Report of the President (2005年版で，表B-108)</t>
  </si>
  <si>
    <t>Exr   為替レート (1ドル当たりの円)，出所：Economic Report of the President (2005年版で，表B-110)</t>
  </si>
  <si>
    <t>Economic Reports of the President</t>
  </si>
  <si>
    <t>log(Ejp*/P*)</t>
  </si>
  <si>
    <t>log(GDP/P Exr)</t>
  </si>
  <si>
    <t>log(Exr P*/P)</t>
  </si>
  <si>
    <t>B</t>
  </si>
  <si>
    <t>C</t>
  </si>
  <si>
    <t>D</t>
  </si>
  <si>
    <t>E</t>
  </si>
  <si>
    <t>F</t>
  </si>
  <si>
    <t>G</t>
  </si>
  <si>
    <t>H</t>
  </si>
  <si>
    <t>log(Mjp*/P*)</t>
  </si>
  <si>
    <t>log(GDP*/P*)</t>
  </si>
  <si>
    <t>Ejp*/P*</t>
  </si>
  <si>
    <t>Mjp*/P*</t>
  </si>
  <si>
    <t>Ejp*/P*-Mjp*/P*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</si>
  <si>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</si>
  <si>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</si>
  <si>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</si>
  <si>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</si>
  <si>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</si>
  <si>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</si>
  <si>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</si>
  <si>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</si>
  <si>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</si>
  <si>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</si>
  <si>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</si>
  <si>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</si>
  <si>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</si>
  <si>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</si>
  <si>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</si>
  <si>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</si>
  <si>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</si>
  <si>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</si>
  <si>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</si>
  <si>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</si>
  <si>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</si>
  <si>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</si>
  <si>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</si>
  <si>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</si>
  <si>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</si>
  <si>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X 値 2</t>
  </si>
  <si>
    <t>計算されたEjp*/P*-Mjp*/P*</t>
  </si>
  <si>
    <t>計算されたEjp*/P*</t>
  </si>
  <si>
    <t>計算されたMjp*/P*</t>
  </si>
  <si>
    <t>為替レートの変化</t>
  </si>
  <si>
    <t>日本の内需拡大</t>
  </si>
  <si>
    <t>アメリカの財政赤字削減</t>
  </si>
  <si>
    <t>シミュレーションによるEjp*/P*-Mjp*/P*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</si>
</sst>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2" fillId="0" borderId="0" xfId="16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'exp-imp'!$J$1</c:f>
              <c:strCache>
                <c:ptCount val="1"/>
                <c:pt idx="0">
                  <c:v>Ejp*/P*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'exp-imp'!$A$2:$A$28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'exp-imp'!$J$2:$J$28</c:f>
              <c:numCache>
                <c:ptCount val="27"/>
                <c:pt idx="0">
                  <c:v>12.11340206185567</c:v>
                </c:pt>
                <c:pt idx="1">
                  <c:v>10.123456790123456</c:v>
                </c:pt>
                <c:pt idx="2">
                  <c:v>11.961722488038278</c:v>
                </c:pt>
                <c:pt idx="3">
                  <c:v>18.91891891891892</c:v>
                </c:pt>
                <c:pt idx="4">
                  <c:v>21.70385395537525</c:v>
                </c:pt>
                <c:pt idx="5">
                  <c:v>17.843866171003715</c:v>
                </c:pt>
                <c:pt idx="6">
                  <c:v>17.926186291739896</c:v>
                </c:pt>
                <c:pt idx="7">
                  <c:v>17.49174917491749</c:v>
                </c:pt>
                <c:pt idx="8">
                  <c:v>19.938650306748464</c:v>
                </c:pt>
                <c:pt idx="9">
                  <c:v>24.242424242424246</c:v>
                </c:pt>
                <c:pt idx="10">
                  <c:v>25.242718446601945</c:v>
                </c:pt>
                <c:pt idx="11">
                  <c:v>23.982398239823983</c:v>
                </c:pt>
                <c:pt idx="12">
                  <c:v>21.45077720207254</c:v>
                </c:pt>
                <c:pt idx="13">
                  <c:v>21.887550200803215</c:v>
                </c:pt>
                <c:pt idx="14">
                  <c:v>22.329162656400385</c:v>
                </c:pt>
                <c:pt idx="15">
                  <c:v>20.539033457249072</c:v>
                </c:pt>
                <c:pt idx="16">
                  <c:v>24.08759124087591</c:v>
                </c:pt>
                <c:pt idx="17">
                  <c:v>24.295774647887328</c:v>
                </c:pt>
                <c:pt idx="18">
                  <c:v>31.445477599323755</c:v>
                </c:pt>
                <c:pt idx="19">
                  <c:v>35.40322580645161</c:v>
                </c:pt>
                <c:pt idx="20">
                  <c:v>36.57230298393267</c:v>
                </c:pt>
                <c:pt idx="21">
                  <c:v>34.65491923641704</c:v>
                </c:pt>
                <c:pt idx="22">
                  <c:v>33.49964362081254</c:v>
                </c:pt>
                <c:pt idx="23">
                  <c:v>32.52595155709342</c:v>
                </c:pt>
                <c:pt idx="24">
                  <c:v>35.35762483130904</c:v>
                </c:pt>
                <c:pt idx="25">
                  <c:v>41.732283464566926</c:v>
                </c:pt>
                <c:pt idx="26">
                  <c:v>42.38368387507967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'exp-imp'!$K$1</c:f>
              <c:strCache>
                <c:ptCount val="1"/>
                <c:pt idx="0">
                  <c:v>Mjp*/P*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'exp-imp'!$A$2:$A$28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'exp-imp'!$K$2:$K$28</c:f>
              <c:numCache>
                <c:ptCount val="27"/>
                <c:pt idx="0">
                  <c:v>15.20618556701031</c:v>
                </c:pt>
                <c:pt idx="1">
                  <c:v>18.02469135802469</c:v>
                </c:pt>
                <c:pt idx="2">
                  <c:v>21.770334928229666</c:v>
                </c:pt>
                <c:pt idx="3">
                  <c:v>21.846846846846844</c:v>
                </c:pt>
                <c:pt idx="4">
                  <c:v>25.15212981744422</c:v>
                </c:pt>
                <c:pt idx="5">
                  <c:v>21.00371747211896</c:v>
                </c:pt>
                <c:pt idx="6">
                  <c:v>27.24077328646749</c:v>
                </c:pt>
                <c:pt idx="7">
                  <c:v>30.693069306930695</c:v>
                </c:pt>
                <c:pt idx="8">
                  <c:v>37.576687116564415</c:v>
                </c:pt>
                <c:pt idx="9">
                  <c:v>36.22589531680441</c:v>
                </c:pt>
                <c:pt idx="10">
                  <c:v>37.86407766990291</c:v>
                </c:pt>
                <c:pt idx="11">
                  <c:v>41.36413641364136</c:v>
                </c:pt>
                <c:pt idx="12">
                  <c:v>39.06735751295337</c:v>
                </c:pt>
                <c:pt idx="13">
                  <c:v>42.9718875502008</c:v>
                </c:pt>
                <c:pt idx="14">
                  <c:v>57.94032723772859</c:v>
                </c:pt>
                <c:pt idx="15">
                  <c:v>61.059479553903344</c:v>
                </c:pt>
                <c:pt idx="16">
                  <c:v>72.992700729927</c:v>
                </c:pt>
                <c:pt idx="17">
                  <c:v>74.47183098591549</c:v>
                </c:pt>
                <c:pt idx="18">
                  <c:v>75.90870667793745</c:v>
                </c:pt>
                <c:pt idx="19">
                  <c:v>75.40322580645162</c:v>
                </c:pt>
                <c:pt idx="20">
                  <c:v>69.16602907421577</c:v>
                </c:pt>
                <c:pt idx="21">
                  <c:v>67.76798825256974</c:v>
                </c:pt>
                <c:pt idx="22">
                  <c:v>69.42266571632217</c:v>
                </c:pt>
                <c:pt idx="23">
                  <c:v>74.18685121107266</c:v>
                </c:pt>
                <c:pt idx="24">
                  <c:v>80.36437246963563</c:v>
                </c:pt>
                <c:pt idx="25">
                  <c:v>81.03674540682415</c:v>
                </c:pt>
                <c:pt idx="26">
                  <c:v>73.4225621414914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'exp-imp'!$L$1</c:f>
              <c:strCache>
                <c:ptCount val="1"/>
                <c:pt idx="0">
                  <c:v>Ejp*/P*-Mjp*/P*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'exp-imp'!$A$2:$A$28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'exp-imp'!$L$2:$L$28</c:f>
              <c:numCache>
                <c:ptCount val="27"/>
                <c:pt idx="0">
                  <c:v>-3.0927835051546406</c:v>
                </c:pt>
                <c:pt idx="1">
                  <c:v>-7.901234567901234</c:v>
                </c:pt>
                <c:pt idx="2">
                  <c:v>-9.808612440191387</c:v>
                </c:pt>
                <c:pt idx="3">
                  <c:v>-2.927927927927925</c:v>
                </c:pt>
                <c:pt idx="4">
                  <c:v>-3.448275862068968</c:v>
                </c:pt>
                <c:pt idx="5">
                  <c:v>-3.1598513011152463</c:v>
                </c:pt>
                <c:pt idx="6">
                  <c:v>-9.314586994727595</c:v>
                </c:pt>
                <c:pt idx="7">
                  <c:v>-13.201320132013205</c:v>
                </c:pt>
                <c:pt idx="8">
                  <c:v>-17.63803680981595</c:v>
                </c:pt>
                <c:pt idx="9">
                  <c:v>-11.983471074380166</c:v>
                </c:pt>
                <c:pt idx="10">
                  <c:v>-12.621359223300967</c:v>
                </c:pt>
                <c:pt idx="11">
                  <c:v>-17.38173817381738</c:v>
                </c:pt>
                <c:pt idx="12">
                  <c:v>-17.61658031088083</c:v>
                </c:pt>
                <c:pt idx="13">
                  <c:v>-21.084337349397583</c:v>
                </c:pt>
                <c:pt idx="14">
                  <c:v>-35.611164581328204</c:v>
                </c:pt>
                <c:pt idx="15">
                  <c:v>-40.52044609665427</c:v>
                </c:pt>
                <c:pt idx="16">
                  <c:v>-48.905109489051085</c:v>
                </c:pt>
                <c:pt idx="17">
                  <c:v>-50.17605633802816</c:v>
                </c:pt>
                <c:pt idx="18">
                  <c:v>-44.46322907861369</c:v>
                </c:pt>
                <c:pt idx="19">
                  <c:v>-40.00000000000001</c:v>
                </c:pt>
                <c:pt idx="20">
                  <c:v>-32.5937260902831</c:v>
                </c:pt>
                <c:pt idx="21">
                  <c:v>-33.1130690161527</c:v>
                </c:pt>
                <c:pt idx="22">
                  <c:v>-35.92302209550963</c:v>
                </c:pt>
                <c:pt idx="23">
                  <c:v>-41.66089965397924</c:v>
                </c:pt>
                <c:pt idx="24">
                  <c:v>-45.00674763832659</c:v>
                </c:pt>
                <c:pt idx="25">
                  <c:v>-39.30446194225723</c:v>
                </c:pt>
                <c:pt idx="26">
                  <c:v>-31.03887826641173</c:v>
                </c:pt>
              </c:numCache>
            </c:numRef>
          </c:val>
          <c:smooth val="0"/>
        </c:ser>
        <c:axId val="28438494"/>
        <c:axId val="54619855"/>
      </c:line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438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'exp-imp'!$H$1</c:f>
              <c:strCache>
                <c:ptCount val="1"/>
                <c:pt idx="0">
                  <c:v>    Exr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'exp-imp'!$A$2:$A$28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'exp-imp'!$H$2:$H$28</c:f>
              <c:numCache>
                <c:ptCount val="27"/>
                <c:pt idx="0">
                  <c:v>358.16</c:v>
                </c:pt>
                <c:pt idx="1">
                  <c:v>347.79</c:v>
                </c:pt>
                <c:pt idx="2">
                  <c:v>303.13</c:v>
                </c:pt>
                <c:pt idx="3">
                  <c:v>271.31</c:v>
                </c:pt>
                <c:pt idx="4">
                  <c:v>291.84</c:v>
                </c:pt>
                <c:pt idx="5">
                  <c:v>296.78</c:v>
                </c:pt>
                <c:pt idx="6">
                  <c:v>296.45</c:v>
                </c:pt>
                <c:pt idx="7">
                  <c:v>268.62</c:v>
                </c:pt>
                <c:pt idx="8">
                  <c:v>210.39</c:v>
                </c:pt>
                <c:pt idx="9">
                  <c:v>219.02</c:v>
                </c:pt>
                <c:pt idx="10">
                  <c:v>226.63</c:v>
                </c:pt>
                <c:pt idx="11">
                  <c:v>220.63</c:v>
                </c:pt>
                <c:pt idx="12">
                  <c:v>249.06</c:v>
                </c:pt>
                <c:pt idx="13">
                  <c:v>237.55</c:v>
                </c:pt>
                <c:pt idx="14">
                  <c:v>237.46</c:v>
                </c:pt>
                <c:pt idx="15">
                  <c:v>238.47</c:v>
                </c:pt>
                <c:pt idx="16">
                  <c:v>168.35</c:v>
                </c:pt>
                <c:pt idx="17">
                  <c:v>144.6</c:v>
                </c:pt>
                <c:pt idx="18">
                  <c:v>128.17</c:v>
                </c:pt>
                <c:pt idx="19">
                  <c:v>138.07</c:v>
                </c:pt>
                <c:pt idx="20">
                  <c:v>145</c:v>
                </c:pt>
                <c:pt idx="21">
                  <c:v>134.59</c:v>
                </c:pt>
                <c:pt idx="22">
                  <c:v>126.78</c:v>
                </c:pt>
                <c:pt idx="23">
                  <c:v>111.08</c:v>
                </c:pt>
                <c:pt idx="24">
                  <c:v>102.18</c:v>
                </c:pt>
                <c:pt idx="25">
                  <c:v>93.96</c:v>
                </c:pt>
                <c:pt idx="26">
                  <c:v>108.78</c:v>
                </c:pt>
              </c:numCache>
            </c:numRef>
          </c:val>
          <c:smooth val="0"/>
        </c:ser>
        <c:axId val="21816648"/>
        <c:axId val="62132105"/>
      </c:line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816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'exp-imp'!$L$1</c:f>
              <c:strCache>
                <c:ptCount val="1"/>
                <c:pt idx="0">
                  <c:v>Ejp*/P*-Mjp*/P*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'exp-imp'!$A$2:$A$28</c:f>
              <c:numCache/>
            </c:numRef>
          </c:cat>
          <c:val>
            <c:numRef>
              <c:f>'exp-imp'!$L$2:$L$28</c:f>
              <c:numCache/>
            </c:numRef>
          </c:val>
          <c:smooth val="0"/>
        </c:ser>
        <c:ser>
          <c:idx val="1"/>
          <c:order val="1"/>
          <c:tx>
            <c:strRef>
              <c:f>'exp-imp'!$M$79</c:f>
              <c:strCache>
                <c:ptCount val="1"/>
                <c:pt idx="0">
                  <c:v>計算されたEjp*/P*-Mjp*/P*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'exp-imp'!$A$2:$A$28</c:f>
              <c:numCache/>
            </c:numRef>
          </c:cat>
          <c:val>
            <c:numRef>
              <c:f>'exp-imp'!$M$80:$M$106</c:f>
              <c:numCache/>
            </c:numRef>
          </c:val>
          <c:smooth val="0"/>
        </c:ser>
        <c:axId val="22318034"/>
        <c:axId val="66644579"/>
      </c:line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1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'exp-imp'!$L$79</c:f>
              <c:strCache>
                <c:ptCount val="1"/>
                <c:pt idx="0">
                  <c:v>シミュレーションによるEjp*/P*-Mjp*/P*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'exp-imp'!$A$2:$A$28</c:f>
              <c:numCache/>
            </c:numRef>
          </c:cat>
          <c:val>
            <c:numRef>
              <c:f>'exp-imp'!$L$80:$L$106</c:f>
              <c:numCache/>
            </c:numRef>
          </c:val>
          <c:smooth val="0"/>
        </c:ser>
        <c:ser>
          <c:idx val="1"/>
          <c:order val="1"/>
          <c:tx>
            <c:strRef>
              <c:f>'exp-imp'!$M$79</c:f>
              <c:strCache>
                <c:ptCount val="1"/>
                <c:pt idx="0">
                  <c:v>計算されたEjp*/P*-Mjp*/P*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'exp-imp'!$A$2:$A$28</c:f>
              <c:numCache/>
            </c:numRef>
          </c:cat>
          <c:val>
            <c:numRef>
              <c:f>'exp-imp'!$M$80:$M$106</c:f>
              <c:numCache/>
            </c:numRef>
          </c:val>
          <c:smooth val="0"/>
        </c:ser>
        <c:axId val="62930300"/>
        <c:axId val="29501789"/>
      </c:line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930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40</xdr:row>
      <xdr:rowOff>0</xdr:rowOff>
    </xdr:from>
    <xdr:to>
      <xdr:col>7</xdr:col>
      <xdr:colOff>695325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38125" y="6858000"/>
        <a:ext cx="6524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123825</xdr:rowOff>
    </xdr:from>
    <xdr:to>
      <xdr:col>7</xdr:col>
      <xdr:colOff>0</xdr:colOff>
      <xdr:row>74</xdr:row>
      <xdr:rowOff>152400</xdr:rowOff>
    </xdr:to>
    <xdr:graphicFrame>
      <xdr:nvGraphicFramePr>
        <xdr:cNvPr id="2" name="Chart 2"/>
        <xdr:cNvGraphicFramePr/>
      </xdr:nvGraphicFramePr>
      <xdr:xfrm>
        <a:off x="0" y="9725025"/>
        <a:ext cx="6067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107</xdr:row>
      <xdr:rowOff>19050</xdr:rowOff>
    </xdr:from>
    <xdr:to>
      <xdr:col>9</xdr:col>
      <xdr:colOff>952500</xdr:colOff>
      <xdr:row>123</xdr:row>
      <xdr:rowOff>57150</xdr:rowOff>
    </xdr:to>
    <xdr:graphicFrame>
      <xdr:nvGraphicFramePr>
        <xdr:cNvPr id="3" name="Chart 3"/>
        <xdr:cNvGraphicFramePr/>
      </xdr:nvGraphicFramePr>
      <xdr:xfrm>
        <a:off x="57150" y="18364200"/>
        <a:ext cx="85725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126</xdr:row>
      <xdr:rowOff>19050</xdr:rowOff>
    </xdr:from>
    <xdr:to>
      <xdr:col>9</xdr:col>
      <xdr:colOff>1009650</xdr:colOff>
      <xdr:row>144</xdr:row>
      <xdr:rowOff>76200</xdr:rowOff>
    </xdr:to>
    <xdr:graphicFrame>
      <xdr:nvGraphicFramePr>
        <xdr:cNvPr id="4" name="Chart 6"/>
        <xdr:cNvGraphicFramePr/>
      </xdr:nvGraphicFramePr>
      <xdr:xfrm>
        <a:off x="152400" y="21621750"/>
        <a:ext cx="853440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ess.gpo.gov/eo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workbookViewId="0" topLeftCell="A91">
      <selection activeCell="K129" sqref="K129"/>
    </sheetView>
  </sheetViews>
  <sheetFormatPr defaultColWidth="9.00390625" defaultRowHeight="13.5"/>
  <cols>
    <col min="2" max="2" width="11.625" style="0" customWidth="1"/>
    <col min="3" max="3" width="13.125" style="0" customWidth="1"/>
    <col min="4" max="4" width="12.25390625" style="0" customWidth="1"/>
    <col min="6" max="6" width="11.625" style="0" customWidth="1"/>
    <col min="7" max="7" width="13.00390625" style="0" customWidth="1"/>
    <col min="8" max="8" width="12.125" style="0" customWidth="1"/>
    <col min="10" max="10" width="15.875" style="0" customWidth="1"/>
    <col min="11" max="11" width="16.875" style="0" customWidth="1"/>
    <col min="12" max="12" width="24.375" style="0" customWidth="1"/>
  </cols>
  <sheetData>
    <row r="1" spans="2:12" ht="13.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28</v>
      </c>
      <c r="K1" t="s">
        <v>29</v>
      </c>
      <c r="L1" t="s">
        <v>30</v>
      </c>
    </row>
    <row r="2" spans="1:12" ht="13.5">
      <c r="A2">
        <v>1970</v>
      </c>
      <c r="B2" s="1">
        <v>4.7</v>
      </c>
      <c r="C2" s="1">
        <v>5.9</v>
      </c>
      <c r="D2" s="1">
        <v>1039.7</v>
      </c>
      <c r="E2" s="2">
        <v>0.388</v>
      </c>
      <c r="F2" s="1">
        <v>73344.93</v>
      </c>
      <c r="G2" s="2">
        <v>0.385</v>
      </c>
      <c r="H2" s="3">
        <v>358.16</v>
      </c>
      <c r="J2">
        <f>B2/E2</f>
        <v>12.11340206185567</v>
      </c>
      <c r="K2">
        <f>C2/E2</f>
        <v>15.20618556701031</v>
      </c>
      <c r="L2">
        <f>J2-K2</f>
        <v>-3.0927835051546406</v>
      </c>
    </row>
    <row r="3" spans="1:12" ht="13.5">
      <c r="A3">
        <v>1971</v>
      </c>
      <c r="B3" s="1">
        <v>4.1</v>
      </c>
      <c r="C3" s="1">
        <v>7.3</v>
      </c>
      <c r="D3" s="1">
        <v>1128.6</v>
      </c>
      <c r="E3" s="2">
        <v>0.405</v>
      </c>
      <c r="F3" s="1">
        <v>80701.32</v>
      </c>
      <c r="G3" s="2">
        <v>0.409</v>
      </c>
      <c r="H3" s="3">
        <v>347.79</v>
      </c>
      <c r="J3">
        <f aca="true" t="shared" si="0" ref="J3:J28">B3/E3</f>
        <v>10.123456790123456</v>
      </c>
      <c r="K3">
        <f aca="true" t="shared" si="1" ref="K3:K28">C3/E3</f>
        <v>18.02469135802469</v>
      </c>
      <c r="L3">
        <f aca="true" t="shared" si="2" ref="L3:L28">J3-K3</f>
        <v>-7.901234567901234</v>
      </c>
    </row>
    <row r="4" spans="1:12" ht="13.5">
      <c r="A4">
        <v>1972</v>
      </c>
      <c r="B4" s="1">
        <v>5</v>
      </c>
      <c r="C4" s="1">
        <v>9.1</v>
      </c>
      <c r="D4" s="1">
        <v>1240.4</v>
      </c>
      <c r="E4" s="2">
        <v>0.418</v>
      </c>
      <c r="F4" s="1">
        <v>92394.36</v>
      </c>
      <c r="G4" s="2">
        <v>0.429</v>
      </c>
      <c r="H4" s="3">
        <v>303.13</v>
      </c>
      <c r="J4">
        <f t="shared" si="0"/>
        <v>11.961722488038278</v>
      </c>
      <c r="K4">
        <f t="shared" si="1"/>
        <v>21.770334928229666</v>
      </c>
      <c r="L4">
        <f t="shared" si="2"/>
        <v>-9.808612440191387</v>
      </c>
    </row>
    <row r="5" spans="1:12" ht="13.5">
      <c r="A5">
        <v>1973</v>
      </c>
      <c r="B5" s="1">
        <v>8.4</v>
      </c>
      <c r="C5" s="1">
        <v>9.7</v>
      </c>
      <c r="D5" s="1">
        <v>1385.5</v>
      </c>
      <c r="E5" s="2">
        <v>0.444</v>
      </c>
      <c r="F5" s="1">
        <v>112498.14</v>
      </c>
      <c r="G5" s="2">
        <v>0.479</v>
      </c>
      <c r="H5" s="3">
        <v>271.31</v>
      </c>
      <c r="J5">
        <f t="shared" si="0"/>
        <v>18.91891891891892</v>
      </c>
      <c r="K5">
        <f t="shared" si="1"/>
        <v>21.846846846846844</v>
      </c>
      <c r="L5">
        <f t="shared" si="2"/>
        <v>-2.927927927927925</v>
      </c>
    </row>
    <row r="6" spans="1:12" ht="13.5">
      <c r="A6">
        <v>1974</v>
      </c>
      <c r="B6" s="1">
        <v>10.7</v>
      </c>
      <c r="C6" s="1">
        <v>12.4</v>
      </c>
      <c r="D6" s="1">
        <v>1501</v>
      </c>
      <c r="E6" s="2">
        <v>0.493</v>
      </c>
      <c r="F6" s="1">
        <v>134243.79</v>
      </c>
      <c r="G6" s="2">
        <v>0.59</v>
      </c>
      <c r="H6" s="3">
        <v>291.84</v>
      </c>
      <c r="J6">
        <f t="shared" si="0"/>
        <v>21.70385395537525</v>
      </c>
      <c r="K6">
        <f t="shared" si="1"/>
        <v>25.15212981744422</v>
      </c>
      <c r="L6">
        <f t="shared" si="2"/>
        <v>-3.448275862068968</v>
      </c>
    </row>
    <row r="7" spans="1:12" ht="13.5">
      <c r="A7">
        <v>1975</v>
      </c>
      <c r="B7" s="1">
        <v>9.6</v>
      </c>
      <c r="C7" s="1">
        <v>11.3</v>
      </c>
      <c r="D7" s="1">
        <v>1635.2</v>
      </c>
      <c r="E7" s="2">
        <v>0.538</v>
      </c>
      <c r="F7" s="1">
        <v>148327.15</v>
      </c>
      <c r="G7" s="2">
        <v>0.659</v>
      </c>
      <c r="H7" s="3">
        <v>296.78</v>
      </c>
      <c r="J7">
        <f t="shared" si="0"/>
        <v>17.843866171003715</v>
      </c>
      <c r="K7">
        <f t="shared" si="1"/>
        <v>21.00371747211896</v>
      </c>
      <c r="L7">
        <f t="shared" si="2"/>
        <v>-3.1598513011152463</v>
      </c>
    </row>
    <row r="8" spans="1:12" ht="13.5">
      <c r="A8">
        <v>1976</v>
      </c>
      <c r="B8" s="1">
        <v>10.2</v>
      </c>
      <c r="C8" s="1">
        <v>15.5</v>
      </c>
      <c r="D8" s="1">
        <v>1823.9</v>
      </c>
      <c r="E8" s="2">
        <v>0.569</v>
      </c>
      <c r="F8" s="1">
        <v>166573.3</v>
      </c>
      <c r="G8" s="2">
        <v>0.722</v>
      </c>
      <c r="H8" s="3">
        <v>296.45</v>
      </c>
      <c r="J8">
        <f t="shared" si="0"/>
        <v>17.926186291739896</v>
      </c>
      <c r="K8">
        <f t="shared" si="1"/>
        <v>27.24077328646749</v>
      </c>
      <c r="L8">
        <f t="shared" si="2"/>
        <v>-9.314586994727595</v>
      </c>
    </row>
    <row r="9" spans="1:12" ht="13.5">
      <c r="A9">
        <v>1977</v>
      </c>
      <c r="B9" s="1">
        <v>10.6</v>
      </c>
      <c r="C9" s="1">
        <v>18.6</v>
      </c>
      <c r="D9" s="1">
        <v>2031.4</v>
      </c>
      <c r="E9" s="2">
        <v>0.606</v>
      </c>
      <c r="F9" s="1">
        <v>185621.95</v>
      </c>
      <c r="G9" s="2">
        <v>0.781</v>
      </c>
      <c r="H9" s="3">
        <v>268.62</v>
      </c>
      <c r="J9">
        <f t="shared" si="0"/>
        <v>17.49174917491749</v>
      </c>
      <c r="K9">
        <f t="shared" si="1"/>
        <v>30.693069306930695</v>
      </c>
      <c r="L9">
        <f t="shared" si="2"/>
        <v>-13.201320132013205</v>
      </c>
    </row>
    <row r="10" spans="1:12" ht="13.5">
      <c r="A10">
        <v>1978</v>
      </c>
      <c r="B10" s="1">
        <v>13</v>
      </c>
      <c r="C10" s="1">
        <v>24.5</v>
      </c>
      <c r="D10" s="1">
        <v>2295.9</v>
      </c>
      <c r="E10" s="2">
        <v>0.652</v>
      </c>
      <c r="F10" s="1">
        <v>204404.11</v>
      </c>
      <c r="G10" s="2">
        <v>0.814</v>
      </c>
      <c r="H10" s="3">
        <v>210.39</v>
      </c>
      <c r="J10">
        <f t="shared" si="0"/>
        <v>19.938650306748464</v>
      </c>
      <c r="K10">
        <f t="shared" si="1"/>
        <v>37.576687116564415</v>
      </c>
      <c r="L10">
        <f t="shared" si="2"/>
        <v>-17.63803680981595</v>
      </c>
    </row>
    <row r="11" spans="1:12" ht="13.5">
      <c r="A11">
        <v>1979</v>
      </c>
      <c r="B11" s="1">
        <v>17.6</v>
      </c>
      <c r="C11" s="1">
        <v>26.3</v>
      </c>
      <c r="D11" s="1">
        <v>2566.4</v>
      </c>
      <c r="E11" s="2">
        <v>0.726</v>
      </c>
      <c r="F11" s="1">
        <v>221546.63</v>
      </c>
      <c r="G11" s="2">
        <v>0.844</v>
      </c>
      <c r="H11" s="3">
        <v>219.02</v>
      </c>
      <c r="J11">
        <f t="shared" si="0"/>
        <v>24.242424242424246</v>
      </c>
      <c r="K11">
        <f t="shared" si="1"/>
        <v>36.22589531680441</v>
      </c>
      <c r="L11">
        <f t="shared" si="2"/>
        <v>-11.983471074380166</v>
      </c>
    </row>
    <row r="12" spans="1:12" ht="13.5">
      <c r="A12">
        <v>1980</v>
      </c>
      <c r="B12" s="1">
        <v>20.8</v>
      </c>
      <c r="C12" s="1">
        <v>31.2</v>
      </c>
      <c r="D12" s="1">
        <v>2795.6</v>
      </c>
      <c r="E12" s="2">
        <v>0.824</v>
      </c>
      <c r="F12" s="1">
        <v>240175.92</v>
      </c>
      <c r="G12" s="2">
        <v>0.91</v>
      </c>
      <c r="H12" s="3">
        <v>226.63</v>
      </c>
      <c r="J12">
        <f t="shared" si="0"/>
        <v>25.242718446601945</v>
      </c>
      <c r="K12">
        <f t="shared" si="1"/>
        <v>37.86407766990291</v>
      </c>
      <c r="L12">
        <f t="shared" si="2"/>
        <v>-12.621359223300967</v>
      </c>
    </row>
    <row r="13" spans="1:12" ht="13.5">
      <c r="A13">
        <v>1981</v>
      </c>
      <c r="B13" s="1">
        <v>21.8</v>
      </c>
      <c r="C13" s="1">
        <v>37.6</v>
      </c>
      <c r="D13" s="1">
        <v>3131.3</v>
      </c>
      <c r="E13" s="2">
        <v>0.909</v>
      </c>
      <c r="F13" s="1">
        <v>257962.91</v>
      </c>
      <c r="G13" s="2">
        <v>0.953</v>
      </c>
      <c r="H13" s="3">
        <v>220.63</v>
      </c>
      <c r="J13">
        <f t="shared" si="0"/>
        <v>23.982398239823983</v>
      </c>
      <c r="K13">
        <f t="shared" si="1"/>
        <v>41.36413641364136</v>
      </c>
      <c r="L13">
        <f t="shared" si="2"/>
        <v>-17.38173817381738</v>
      </c>
    </row>
    <row r="14" spans="1:12" ht="13.5">
      <c r="A14">
        <v>1982</v>
      </c>
      <c r="B14" s="1">
        <v>20.7</v>
      </c>
      <c r="C14" s="1">
        <v>37.7</v>
      </c>
      <c r="D14" s="1">
        <v>3259.2</v>
      </c>
      <c r="E14" s="2">
        <v>0.965</v>
      </c>
      <c r="F14" s="1">
        <v>270600.68</v>
      </c>
      <c r="G14" s="2">
        <v>0.98</v>
      </c>
      <c r="H14" s="3">
        <v>249.06</v>
      </c>
      <c r="J14">
        <f t="shared" si="0"/>
        <v>21.45077720207254</v>
      </c>
      <c r="K14">
        <f t="shared" si="1"/>
        <v>39.06735751295337</v>
      </c>
      <c r="L14">
        <f t="shared" si="2"/>
        <v>-17.61658031088083</v>
      </c>
    </row>
    <row r="15" spans="1:12" ht="13.5">
      <c r="A15">
        <v>1983</v>
      </c>
      <c r="B15" s="1">
        <v>21.8</v>
      </c>
      <c r="C15" s="1">
        <v>42.8</v>
      </c>
      <c r="D15" s="1">
        <v>3534.9</v>
      </c>
      <c r="E15" s="2">
        <v>0.996</v>
      </c>
      <c r="F15" s="1">
        <v>281767.07</v>
      </c>
      <c r="G15" s="2">
        <v>0.998</v>
      </c>
      <c r="H15" s="3">
        <v>237.55</v>
      </c>
      <c r="J15">
        <f t="shared" si="0"/>
        <v>21.887550200803215</v>
      </c>
      <c r="K15">
        <f t="shared" si="1"/>
        <v>42.9718875502008</v>
      </c>
      <c r="L15">
        <f t="shared" si="2"/>
        <v>-21.084337349397583</v>
      </c>
    </row>
    <row r="16" spans="1:12" ht="13.5">
      <c r="A16">
        <v>1984</v>
      </c>
      <c r="B16" s="1">
        <v>23.2</v>
      </c>
      <c r="C16" s="1">
        <v>60.2</v>
      </c>
      <c r="D16" s="1">
        <v>3932.7</v>
      </c>
      <c r="E16" s="2">
        <v>1.039</v>
      </c>
      <c r="F16" s="1">
        <v>300542.99</v>
      </c>
      <c r="G16" s="2">
        <v>1.021</v>
      </c>
      <c r="H16" s="3">
        <v>237.46</v>
      </c>
      <c r="J16">
        <f t="shared" si="0"/>
        <v>22.329162656400385</v>
      </c>
      <c r="K16">
        <f t="shared" si="1"/>
        <v>57.94032723772859</v>
      </c>
      <c r="L16">
        <f t="shared" si="2"/>
        <v>-35.611164581328204</v>
      </c>
    </row>
    <row r="17" spans="1:12" ht="13.5">
      <c r="A17">
        <v>1985</v>
      </c>
      <c r="B17" s="1">
        <v>22.1</v>
      </c>
      <c r="C17" s="1">
        <v>65.7</v>
      </c>
      <c r="D17" s="1">
        <v>4213</v>
      </c>
      <c r="E17" s="2">
        <v>1.076</v>
      </c>
      <c r="F17" s="1">
        <v>320418.7</v>
      </c>
      <c r="G17" s="2">
        <v>1.041</v>
      </c>
      <c r="H17" s="3">
        <v>238.47</v>
      </c>
      <c r="J17">
        <f t="shared" si="0"/>
        <v>20.539033457249072</v>
      </c>
      <c r="K17">
        <f t="shared" si="1"/>
        <v>61.059479553903344</v>
      </c>
      <c r="L17">
        <f t="shared" si="2"/>
        <v>-40.52044609665427</v>
      </c>
    </row>
    <row r="18" spans="1:12" ht="13.5">
      <c r="A18">
        <v>1986</v>
      </c>
      <c r="B18" s="1">
        <v>26.4</v>
      </c>
      <c r="C18" s="1">
        <v>80</v>
      </c>
      <c r="D18" s="1">
        <v>4452.9</v>
      </c>
      <c r="E18" s="2">
        <v>1.096</v>
      </c>
      <c r="F18" s="1">
        <v>335457.22</v>
      </c>
      <c r="G18" s="2">
        <v>1.048</v>
      </c>
      <c r="H18" s="3">
        <v>168.35</v>
      </c>
      <c r="J18">
        <f t="shared" si="0"/>
        <v>24.08759124087591</v>
      </c>
      <c r="K18">
        <f t="shared" si="1"/>
        <v>72.992700729927</v>
      </c>
      <c r="L18">
        <f t="shared" si="2"/>
        <v>-48.905109489051085</v>
      </c>
    </row>
    <row r="19" spans="1:12" ht="13.5">
      <c r="A19">
        <v>1987</v>
      </c>
      <c r="B19" s="1">
        <v>27.6</v>
      </c>
      <c r="C19" s="1">
        <v>84.6</v>
      </c>
      <c r="D19" s="1">
        <v>4742.5</v>
      </c>
      <c r="E19" s="2">
        <v>1.136</v>
      </c>
      <c r="F19" s="1">
        <v>349759.6</v>
      </c>
      <c r="G19" s="2">
        <v>1.049</v>
      </c>
      <c r="H19" s="3">
        <v>144.6</v>
      </c>
      <c r="J19">
        <f t="shared" si="0"/>
        <v>24.295774647887328</v>
      </c>
      <c r="K19">
        <f t="shared" si="1"/>
        <v>74.47183098591549</v>
      </c>
      <c r="L19">
        <f t="shared" si="2"/>
        <v>-50.17605633802816</v>
      </c>
    </row>
    <row r="20" spans="1:12" ht="13.5">
      <c r="A20">
        <v>1988</v>
      </c>
      <c r="B20" s="1">
        <v>37.2</v>
      </c>
      <c r="C20" s="1">
        <v>89.8</v>
      </c>
      <c r="D20" s="1">
        <v>5108.3</v>
      </c>
      <c r="E20" s="2">
        <v>1.183</v>
      </c>
      <c r="F20" s="1">
        <v>373973.19</v>
      </c>
      <c r="G20" s="2">
        <v>1.057</v>
      </c>
      <c r="H20" s="3">
        <v>128.17</v>
      </c>
      <c r="J20">
        <f t="shared" si="0"/>
        <v>31.445477599323755</v>
      </c>
      <c r="K20">
        <f t="shared" si="1"/>
        <v>75.90870667793745</v>
      </c>
      <c r="L20">
        <f t="shared" si="2"/>
        <v>-44.46322907861369</v>
      </c>
    </row>
    <row r="21" spans="1:12" ht="13.5">
      <c r="A21">
        <v>1989</v>
      </c>
      <c r="B21" s="1">
        <v>43.9</v>
      </c>
      <c r="C21" s="1">
        <v>93.5</v>
      </c>
      <c r="D21" s="1">
        <v>5489.1</v>
      </c>
      <c r="E21" s="2">
        <v>1.24</v>
      </c>
      <c r="F21" s="1">
        <v>399998.31</v>
      </c>
      <c r="G21" s="2">
        <v>1.08</v>
      </c>
      <c r="H21" s="3">
        <v>138.07</v>
      </c>
      <c r="J21">
        <f t="shared" si="0"/>
        <v>35.40322580645161</v>
      </c>
      <c r="K21">
        <f t="shared" si="1"/>
        <v>75.40322580645162</v>
      </c>
      <c r="L21">
        <f t="shared" si="2"/>
        <v>-40.00000000000001</v>
      </c>
    </row>
    <row r="22" spans="1:12" ht="13.5">
      <c r="A22">
        <v>1990</v>
      </c>
      <c r="B22" s="1">
        <v>47.8</v>
      </c>
      <c r="C22" s="1">
        <v>90.4</v>
      </c>
      <c r="D22" s="1">
        <v>5803.2</v>
      </c>
      <c r="E22" s="2">
        <v>1.307</v>
      </c>
      <c r="F22" s="1">
        <v>430039.79</v>
      </c>
      <c r="G22" s="2">
        <v>1.114</v>
      </c>
      <c r="H22" s="3">
        <v>145</v>
      </c>
      <c r="J22">
        <f t="shared" si="0"/>
        <v>36.57230298393267</v>
      </c>
      <c r="K22">
        <f t="shared" si="1"/>
        <v>69.16602907421577</v>
      </c>
      <c r="L22">
        <f t="shared" si="2"/>
        <v>-32.5937260902831</v>
      </c>
    </row>
    <row r="23" spans="1:12" ht="13.5">
      <c r="A23">
        <v>1991</v>
      </c>
      <c r="B23" s="1">
        <v>47.2</v>
      </c>
      <c r="C23" s="1">
        <v>92.3</v>
      </c>
      <c r="D23" s="1">
        <v>5986.2</v>
      </c>
      <c r="E23" s="2">
        <v>1.362</v>
      </c>
      <c r="F23" s="1">
        <v>458299.07</v>
      </c>
      <c r="G23" s="2">
        <v>1.15</v>
      </c>
      <c r="H23" s="3">
        <v>134.59</v>
      </c>
      <c r="J23">
        <f t="shared" si="0"/>
        <v>34.65491923641704</v>
      </c>
      <c r="K23">
        <f t="shared" si="1"/>
        <v>67.76798825256974</v>
      </c>
      <c r="L23">
        <f t="shared" si="2"/>
        <v>-33.1130690161527</v>
      </c>
    </row>
    <row r="24" spans="1:12" ht="13.5">
      <c r="A24">
        <v>1992</v>
      </c>
      <c r="B24" s="1">
        <v>47</v>
      </c>
      <c r="C24" s="1">
        <v>97.4</v>
      </c>
      <c r="D24" s="1">
        <v>6318.9</v>
      </c>
      <c r="E24" s="2">
        <v>1.403</v>
      </c>
      <c r="F24" s="1">
        <v>471020.67</v>
      </c>
      <c r="G24" s="2">
        <v>1.169</v>
      </c>
      <c r="H24" s="3">
        <v>126.78</v>
      </c>
      <c r="J24">
        <f t="shared" si="0"/>
        <v>33.49964362081254</v>
      </c>
      <c r="K24">
        <f t="shared" si="1"/>
        <v>69.42266571632217</v>
      </c>
      <c r="L24">
        <f t="shared" si="2"/>
        <v>-35.92302209550963</v>
      </c>
    </row>
    <row r="25" spans="1:12" ht="13.5">
      <c r="A25">
        <v>1993</v>
      </c>
      <c r="B25" s="1">
        <v>47</v>
      </c>
      <c r="C25" s="1">
        <v>107.2</v>
      </c>
      <c r="D25" s="1">
        <v>6642.3</v>
      </c>
      <c r="E25" s="2">
        <v>1.445</v>
      </c>
      <c r="F25" s="1">
        <v>475381.07</v>
      </c>
      <c r="G25" s="2">
        <v>1.184</v>
      </c>
      <c r="H25" s="3">
        <v>111.08</v>
      </c>
      <c r="J25">
        <f t="shared" si="0"/>
        <v>32.52595155709342</v>
      </c>
      <c r="K25">
        <f t="shared" si="1"/>
        <v>74.18685121107266</v>
      </c>
      <c r="L25">
        <f t="shared" si="2"/>
        <v>-41.66089965397924</v>
      </c>
    </row>
    <row r="26" spans="1:12" ht="13.5">
      <c r="A26">
        <v>1994</v>
      </c>
      <c r="B26" s="1">
        <v>52.4</v>
      </c>
      <c r="C26" s="1">
        <v>119.1</v>
      </c>
      <c r="D26" s="1">
        <v>7054.3</v>
      </c>
      <c r="E26" s="2">
        <v>1.482</v>
      </c>
      <c r="F26" s="1">
        <v>479260.12</v>
      </c>
      <c r="G26" s="2">
        <v>1.193</v>
      </c>
      <c r="H26" s="3">
        <v>102.18</v>
      </c>
      <c r="J26">
        <f t="shared" si="0"/>
        <v>35.35762483130904</v>
      </c>
      <c r="K26">
        <f t="shared" si="1"/>
        <v>80.36437246963563</v>
      </c>
      <c r="L26">
        <f t="shared" si="2"/>
        <v>-45.00674763832659</v>
      </c>
    </row>
    <row r="27" spans="1:12" ht="13.5">
      <c r="A27">
        <v>1995</v>
      </c>
      <c r="B27" s="1">
        <v>63.6</v>
      </c>
      <c r="C27" s="1">
        <v>123.5</v>
      </c>
      <c r="D27" s="1">
        <v>7400.5</v>
      </c>
      <c r="E27" s="2">
        <v>1.524</v>
      </c>
      <c r="F27" s="1">
        <v>483220.17</v>
      </c>
      <c r="G27" s="2">
        <v>1.191</v>
      </c>
      <c r="H27" s="3">
        <v>93.96</v>
      </c>
      <c r="J27">
        <f t="shared" si="0"/>
        <v>41.732283464566926</v>
      </c>
      <c r="K27">
        <f t="shared" si="1"/>
        <v>81.03674540682415</v>
      </c>
      <c r="L27">
        <f t="shared" si="2"/>
        <v>-39.30446194225723</v>
      </c>
    </row>
    <row r="28" spans="1:12" ht="13.5">
      <c r="A28">
        <v>1996</v>
      </c>
      <c r="B28" s="1">
        <v>66.5</v>
      </c>
      <c r="C28" s="1">
        <v>115.2</v>
      </c>
      <c r="D28" s="1">
        <v>7813.2</v>
      </c>
      <c r="E28" s="2">
        <v>1.569</v>
      </c>
      <c r="F28" s="1">
        <v>500309.68</v>
      </c>
      <c r="G28" s="2">
        <v>1.193</v>
      </c>
      <c r="H28" s="3">
        <v>108.78</v>
      </c>
      <c r="J28">
        <f t="shared" si="0"/>
        <v>42.38368387507967</v>
      </c>
      <c r="K28">
        <f t="shared" si="1"/>
        <v>73.4225621414914</v>
      </c>
      <c r="L28">
        <f t="shared" si="2"/>
        <v>-31.03887826641173</v>
      </c>
    </row>
    <row r="31" spans="1:2" ht="13.5">
      <c r="A31" t="s">
        <v>19</v>
      </c>
      <c r="B31" t="s">
        <v>9</v>
      </c>
    </row>
    <row r="32" spans="1:2" ht="13.5">
      <c r="A32" t="s">
        <v>20</v>
      </c>
      <c r="B32" t="s">
        <v>10</v>
      </c>
    </row>
    <row r="33" spans="1:2" ht="13.5">
      <c r="A33" t="s">
        <v>21</v>
      </c>
      <c r="B33" t="s">
        <v>11</v>
      </c>
    </row>
    <row r="34" spans="1:2" ht="13.5">
      <c r="A34" t="s">
        <v>22</v>
      </c>
      <c r="B34" t="s">
        <v>12</v>
      </c>
    </row>
    <row r="35" spans="1:2" ht="13.5">
      <c r="A35" t="s">
        <v>23</v>
      </c>
      <c r="B35" t="s">
        <v>8</v>
      </c>
    </row>
    <row r="36" spans="1:2" ht="13.5">
      <c r="A36" t="s">
        <v>24</v>
      </c>
      <c r="B36" t="s">
        <v>13</v>
      </c>
    </row>
    <row r="37" spans="1:2" ht="13.5">
      <c r="A37" t="s">
        <v>25</v>
      </c>
      <c r="B37" t="s">
        <v>14</v>
      </c>
    </row>
    <row r="39" ht="13.5">
      <c r="A39" s="4" t="s">
        <v>15</v>
      </c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  <row r="74" ht="13.5">
      <c r="A74" s="4"/>
    </row>
    <row r="75" ht="13.5">
      <c r="A75" s="4"/>
    </row>
    <row r="76" ht="13.5">
      <c r="A76" s="4"/>
    </row>
    <row r="77" ht="13.5">
      <c r="A77" s="4"/>
    </row>
    <row r="79" spans="1:13" ht="13.5">
      <c r="A79" t="s">
        <v>0</v>
      </c>
      <c r="B79" t="s">
        <v>16</v>
      </c>
      <c r="C79" t="s">
        <v>17</v>
      </c>
      <c r="D79" t="s">
        <v>18</v>
      </c>
      <c r="F79" t="s">
        <v>26</v>
      </c>
      <c r="G79" t="s">
        <v>27</v>
      </c>
      <c r="H79" t="s">
        <v>18</v>
      </c>
      <c r="J79" t="s">
        <v>58</v>
      </c>
      <c r="K79" t="s">
        <v>59</v>
      </c>
      <c r="L79" t="s">
        <v>63</v>
      </c>
      <c r="M79" t="s">
        <v>57</v>
      </c>
    </row>
    <row r="80" spans="1:13" ht="13.5">
      <c r="A80">
        <v>1970</v>
      </c>
      <c r="B80">
        <f>LOG(B2/E2)</f>
        <v>1.0832661323415103</v>
      </c>
      <c r="C80">
        <f>LOG($K$130*F2/(G2*$K$129*H2))</f>
        <v>2.8129824632580176</v>
      </c>
      <c r="D80">
        <f>LOG($K$129*H2*E2/G2)</f>
        <v>2.51169058690042</v>
      </c>
      <c r="F80">
        <f>LOG(C2/E2)</f>
        <v>1.182020286047937</v>
      </c>
      <c r="G80">
        <f>LOG($K$131*D2/E2)</f>
        <v>3.3823188278171927</v>
      </c>
      <c r="H80">
        <f>LOG($K$129*H2*E2/G2)</f>
        <v>2.51169058690042</v>
      </c>
      <c r="J80">
        <f>10^($B$162+$B$163*C80+$B$164*D80)</f>
        <v>14.332561502976112</v>
      </c>
      <c r="K80">
        <f>10^($B$184+$B$185*G80+$B$186*H80)</f>
        <v>12.404105918261596</v>
      </c>
      <c r="L80">
        <f>J80-K80</f>
        <v>1.9284555847145164</v>
      </c>
      <c r="M80">
        <v>-4.952424791543542</v>
      </c>
    </row>
    <row r="81" spans="1:13" ht="13.5">
      <c r="A81">
        <v>1971</v>
      </c>
      <c r="B81">
        <f aca="true" t="shared" si="3" ref="B81:B106">LOG(B3/E3)</f>
        <v>1.005328833505067</v>
      </c>
      <c r="C81">
        <f>LOG($K$130*F3/(G3*$K$129*H3))</f>
        <v>2.84099041549279</v>
      </c>
      <c r="D81">
        <f>LOG($K$129*H3*E3/G3)</f>
        <v>2.491291315230957</v>
      </c>
      <c r="F81">
        <f aca="true" t="shared" si="4" ref="F81:F106">LOG(C3/E3)</f>
        <v>1.2558678369057874</v>
      </c>
      <c r="G81">
        <f>LOG($K$131*D3/E3)</f>
        <v>3.399327532158679</v>
      </c>
      <c r="H81">
        <f>LOG($K$129*H3*E3/G3)</f>
        <v>2.491291315230957</v>
      </c>
      <c r="J81">
        <f aca="true" t="shared" si="5" ref="J81:J106">10^($B$162+$B$163*C81+$B$164*D81)</f>
        <v>14.939005444942966</v>
      </c>
      <c r="K81">
        <f aca="true" t="shared" si="6" ref="K81:K106">10^($B$184+$B$185*G81+$B$186*H81)</f>
        <v>13.898307099440563</v>
      </c>
      <c r="L81">
        <f aca="true" t="shared" si="7" ref="L81:L106">J81-K81</f>
        <v>1.0406983455024026</v>
      </c>
      <c r="M81">
        <v>-6.547750028762346</v>
      </c>
    </row>
    <row r="82" spans="1:13" ht="13.5">
      <c r="A82">
        <v>1972</v>
      </c>
      <c r="B82">
        <f t="shared" si="3"/>
        <v>1.0777937225609837</v>
      </c>
      <c r="C82">
        <f>LOG($K$130*F4/(G4*$K$129*H4))</f>
        <v>2.938709425553674</v>
      </c>
      <c r="D82">
        <f>LOG($K$129*H4*E4/G4)</f>
        <v>2.424590418537214</v>
      </c>
      <c r="F82">
        <f t="shared" si="4"/>
        <v>1.3378651105460584</v>
      </c>
      <c r="G82">
        <f>LOG($K$131*D4/E4)</f>
        <v>3.4266279852295787</v>
      </c>
      <c r="H82">
        <f>LOG($K$129*H4*E4/G4)</f>
        <v>2.424590418537214</v>
      </c>
      <c r="J82">
        <f t="shared" si="5"/>
        <v>17.20068736592348</v>
      </c>
      <c r="K82">
        <f t="shared" si="6"/>
        <v>16.395141375937648</v>
      </c>
      <c r="L82">
        <f t="shared" si="7"/>
        <v>0.8055459899858306</v>
      </c>
      <c r="M82">
        <v>-8.10045334305828</v>
      </c>
    </row>
    <row r="83" spans="1:13" ht="13.5">
      <c r="A83">
        <v>1973</v>
      </c>
      <c r="B83">
        <f t="shared" si="3"/>
        <v>1.276896315947262</v>
      </c>
      <c r="C83">
        <f>LOG($K$130*F5/(G5*$K$129*H5))</f>
        <v>3.024494202984635</v>
      </c>
      <c r="D83">
        <f>LOG($K$129*H5*E5/G5)</f>
        <v>2.3547557675116724</v>
      </c>
      <c r="F83">
        <f t="shared" si="4"/>
        <v>1.3393887641516249</v>
      </c>
      <c r="G83">
        <f>LOG($K$131*D5/E5)</f>
        <v>3.4484660694429556</v>
      </c>
      <c r="H83">
        <f>LOG($K$129*H5*E5/G5)</f>
        <v>2.3547557675116724</v>
      </c>
      <c r="J83">
        <f t="shared" si="5"/>
        <v>19.645046761281233</v>
      </c>
      <c r="K83">
        <f t="shared" si="6"/>
        <v>18.554807433048676</v>
      </c>
      <c r="L83">
        <f t="shared" si="7"/>
        <v>1.0902393282325562</v>
      </c>
      <c r="M83">
        <v>-9.008252216759857</v>
      </c>
    </row>
    <row r="84" spans="1:13" ht="13.5">
      <c r="A84">
        <v>1974</v>
      </c>
      <c r="B84">
        <f t="shared" si="3"/>
        <v>1.3365368584079795</v>
      </c>
      <c r="C84">
        <f>LOG($K$130*F6/(G6*$K$129*H6))</f>
        <v>2.97904755218281</v>
      </c>
      <c r="D84">
        <f>LOG($K$129*H6*E6/G6)</f>
        <v>2.341382233722733</v>
      </c>
      <c r="F84">
        <f t="shared" si="4"/>
        <v>1.400574765885005</v>
      </c>
      <c r="G84">
        <f>LOG($K$131*D6/E6)</f>
        <v>3.4377762824053653</v>
      </c>
      <c r="H84">
        <f>LOG($K$129*H6*E6/G6)</f>
        <v>2.341382233722733</v>
      </c>
      <c r="J84">
        <f t="shared" si="5"/>
        <v>19.070677543510264</v>
      </c>
      <c r="K84">
        <f t="shared" si="6"/>
        <v>17.045162516721888</v>
      </c>
      <c r="L84">
        <f t="shared" si="7"/>
        <v>2.0255150267883764</v>
      </c>
      <c r="M84">
        <v>-7.362247840955899</v>
      </c>
    </row>
    <row r="85" spans="1:13" ht="13.5">
      <c r="A85">
        <v>1975</v>
      </c>
      <c r="B85">
        <f t="shared" si="3"/>
        <v>1.2514889573731791</v>
      </c>
      <c r="C85">
        <f>LOG($K$130*F7/(G7*$K$129*H7))</f>
        <v>2.96705078277844</v>
      </c>
      <c r="D85">
        <f>LOG($K$129*H7*E7/G7)</f>
        <v>2.3385740010058145</v>
      </c>
      <c r="F85">
        <f t="shared" si="4"/>
        <v>1.3222961678170306</v>
      </c>
      <c r="G85">
        <f>LOG($K$131*D7/E7)</f>
        <v>3.4370311122275545</v>
      </c>
      <c r="H85">
        <f>LOG($K$129*H7*E7/G7)</f>
        <v>2.3385740010058145</v>
      </c>
      <c r="J85">
        <f t="shared" si="5"/>
        <v>18.91083851920703</v>
      </c>
      <c r="K85">
        <f t="shared" si="6"/>
        <v>16.928399539724595</v>
      </c>
      <c r="L85">
        <f t="shared" si="7"/>
        <v>1.9824389794824349</v>
      </c>
      <c r="M85">
        <v>-7.337853223075207</v>
      </c>
    </row>
    <row r="86" spans="1:13" ht="13.5">
      <c r="A86">
        <v>1976</v>
      </c>
      <c r="B86">
        <f t="shared" si="3"/>
        <v>1.2534879053668464</v>
      </c>
      <c r="C86">
        <f>LOG($K$130*F8/(G8*$K$129*H8))</f>
        <v>2.9782669131443873</v>
      </c>
      <c r="D86">
        <f>LOG($K$129*H8*E8/G8)</f>
        <v>2.3227690329457396</v>
      </c>
      <c r="F86">
        <f t="shared" si="4"/>
        <v>1.4352194317752203</v>
      </c>
      <c r="G86">
        <f>LOG($K$131*D8/E8)</f>
        <v>3.4601312663794506</v>
      </c>
      <c r="H86">
        <f>LOG($K$129*H8*E8/G8)</f>
        <v>2.3227690329457396</v>
      </c>
      <c r="J86">
        <f t="shared" si="5"/>
        <v>19.346356609104394</v>
      </c>
      <c r="K86">
        <f t="shared" si="6"/>
        <v>19.876623066553826</v>
      </c>
      <c r="L86">
        <f t="shared" si="7"/>
        <v>-0.5302664574494322</v>
      </c>
      <c r="M86">
        <v>-11.164243924580642</v>
      </c>
    </row>
    <row r="87" spans="1:13" ht="13.5">
      <c r="A87">
        <v>1977</v>
      </c>
      <c r="B87">
        <f t="shared" si="3"/>
        <v>1.242833241098484</v>
      </c>
      <c r="C87">
        <f>LOG($K$130*F9/(G9*$K$129*H9))</f>
        <v>3.033990127794777</v>
      </c>
      <c r="D87">
        <f>LOG($K$129*H9*E9/G9)</f>
        <v>2.2732024444953995</v>
      </c>
      <c r="F87">
        <f t="shared" si="4"/>
        <v>1.4870403200516302</v>
      </c>
      <c r="G87">
        <f>LOG($K$131*D9/E9)</f>
        <v>3.4795653333890124</v>
      </c>
      <c r="H87">
        <f>LOG($K$129*H9*E9/G9)</f>
        <v>2.2732024444953995</v>
      </c>
      <c r="J87">
        <f t="shared" si="5"/>
        <v>21.16216758830997</v>
      </c>
      <c r="K87">
        <f t="shared" si="6"/>
        <v>22.333578816833118</v>
      </c>
      <c r="L87">
        <f t="shared" si="7"/>
        <v>-1.171411228523148</v>
      </c>
      <c r="M87">
        <v>-13.05751980559317</v>
      </c>
    </row>
    <row r="88" spans="1:13" ht="13.5">
      <c r="A88">
        <v>1978</v>
      </c>
      <c r="B88">
        <f t="shared" si="3"/>
        <v>1.2996957565749165</v>
      </c>
      <c r="C88">
        <f>LOG($K$130*F10/(G10*$K$129*H10))</f>
        <v>3.1639903012197967</v>
      </c>
      <c r="D88">
        <f>LOG($K$129*H10*E10/G10)</f>
        <v>2.1808907939004887</v>
      </c>
      <c r="F88">
        <f t="shared" si="4"/>
        <v>1.5749184886326122</v>
      </c>
      <c r="G88">
        <f>LOG($K$131*D10/E10)</f>
        <v>3.5009478817565194</v>
      </c>
      <c r="H88">
        <f>LOG($K$129*H10*E10/G10)</f>
        <v>2.1808907939004887</v>
      </c>
      <c r="J88">
        <f t="shared" si="5"/>
        <v>25.601481795882023</v>
      </c>
      <c r="K88">
        <f t="shared" si="6"/>
        <v>24.904040429470438</v>
      </c>
      <c r="L88">
        <f t="shared" si="7"/>
        <v>0.697441366411585</v>
      </c>
      <c r="M88">
        <v>-12.773688678136278</v>
      </c>
    </row>
    <row r="89" spans="1:13" ht="13.5">
      <c r="A89">
        <v>1979</v>
      </c>
      <c r="B89">
        <f t="shared" si="3"/>
        <v>1.3845760471140562</v>
      </c>
      <c r="C89">
        <f>LOG($K$130*F11/(G11*$K$129*H11))</f>
        <v>3.1657891027257685</v>
      </c>
      <c r="D89">
        <f>LOG($K$129*H11*E11/G11)</f>
        <v>2.2293204581394814</v>
      </c>
      <c r="F89">
        <f t="shared" si="4"/>
        <v>1.5590191277896641</v>
      </c>
      <c r="G89">
        <f>LOG($K$131*D11/E11)</f>
        <v>3.5026302353433008</v>
      </c>
      <c r="H89">
        <f>LOG($K$129*H11*E11/G11)</f>
        <v>2.2293204581394814</v>
      </c>
      <c r="J89">
        <f t="shared" si="5"/>
        <v>24.657974993651745</v>
      </c>
      <c r="K89">
        <f t="shared" si="6"/>
        <v>25.84315134886559</v>
      </c>
      <c r="L89">
        <f t="shared" si="7"/>
        <v>-1.1851763552138443</v>
      </c>
      <c r="M89">
        <v>-14.957552716076204</v>
      </c>
    </row>
    <row r="90" spans="1:13" ht="13.5">
      <c r="A90">
        <v>1980</v>
      </c>
      <c r="B90">
        <f t="shared" si="3"/>
        <v>1.4021361232656457</v>
      </c>
      <c r="C90">
        <f>LOG($K$130*F12/(G12*$K$129*H12))</f>
        <v>3.153320847566246</v>
      </c>
      <c r="D90">
        <f>LOG($K$129*H12*E12/G12)</f>
        <v>2.2664457275999066</v>
      </c>
      <c r="F90">
        <f t="shared" si="4"/>
        <v>1.578227382321327</v>
      </c>
      <c r="G90">
        <f>LOG($K$131*D12/E12)</f>
        <v>3.484790329543996</v>
      </c>
      <c r="H90">
        <f>LOG($K$129*H12*E12/G12)</f>
        <v>2.2664457275999066</v>
      </c>
      <c r="J90">
        <f t="shared" si="5"/>
        <v>23.664593229353994</v>
      </c>
      <c r="K90">
        <f t="shared" si="6"/>
        <v>23.121923484984894</v>
      </c>
      <c r="L90">
        <f t="shared" si="7"/>
        <v>0.5426697443690998</v>
      </c>
      <c r="M90">
        <v>-11.953118136190781</v>
      </c>
    </row>
    <row r="91" spans="1:13" ht="13.5">
      <c r="A91">
        <v>1981</v>
      </c>
      <c r="B91">
        <f t="shared" si="3"/>
        <v>1.3798926103826374</v>
      </c>
      <c r="C91">
        <f>LOG($K$130*F13/(G13*$K$129*H13))</f>
        <v>3.1759499775273383</v>
      </c>
      <c r="D91">
        <f>LOG($K$129*H13*E13/G13)</f>
        <v>2.277378057011199</v>
      </c>
      <c r="F91">
        <f t="shared" si="4"/>
        <v>1.6166239617056937</v>
      </c>
      <c r="G91">
        <f>LOG($K$131*D13/E13)</f>
        <v>3.4914033042153374</v>
      </c>
      <c r="H91">
        <f>LOG($K$129*H13*E13/G13)</f>
        <v>2.277378057011199</v>
      </c>
      <c r="J91">
        <f t="shared" si="5"/>
        <v>23.934009552979802</v>
      </c>
      <c r="K91">
        <f t="shared" si="6"/>
        <v>24.401325216310486</v>
      </c>
      <c r="L91">
        <f t="shared" si="7"/>
        <v>-0.46731566333068386</v>
      </c>
      <c r="M91">
        <v>-13.541895883589905</v>
      </c>
    </row>
    <row r="92" spans="1:13" ht="13.5">
      <c r="A92">
        <v>1982</v>
      </c>
      <c r="B92">
        <f t="shared" si="3"/>
        <v>1.3314430321131252</v>
      </c>
      <c r="C92">
        <f>LOG($K$130*F14/(G14*$K$129*H14))</f>
        <v>3.1319489998779404</v>
      </c>
      <c r="D92">
        <f>LOG($K$129*H14*E14/G14)</f>
        <v>2.3438477308527856</v>
      </c>
      <c r="F92">
        <f t="shared" si="4"/>
        <v>1.5918140368620004</v>
      </c>
      <c r="G92">
        <f>LOG($K$131*D14/E14)</f>
        <v>3.482826207751621</v>
      </c>
      <c r="H92">
        <f>LOG($K$129*H14*E14/G14)</f>
        <v>2.3438477308527856</v>
      </c>
      <c r="J92">
        <f t="shared" si="5"/>
        <v>21.809963278515227</v>
      </c>
      <c r="K92">
        <f t="shared" si="6"/>
        <v>23.711875163209303</v>
      </c>
      <c r="L92">
        <f t="shared" si="7"/>
        <v>-1.9019118846940763</v>
      </c>
      <c r="M92">
        <v>-14.450275734393465</v>
      </c>
    </row>
    <row r="93" spans="1:13" ht="13.5">
      <c r="A93">
        <v>1983</v>
      </c>
      <c r="B93">
        <f t="shared" si="3"/>
        <v>1.3401971551809062</v>
      </c>
      <c r="C93">
        <f>LOG($K$130*F15/(G15*$K$129*H15))</f>
        <v>3.1621548356002775</v>
      </c>
      <c r="D93">
        <f>LOG($K$129*H15*E15/G15)</f>
        <v>2.329126341330877</v>
      </c>
      <c r="F93">
        <f t="shared" si="4"/>
        <v>1.6331844305894732</v>
      </c>
      <c r="G93">
        <f>LOG($K$131*D15/E15)</f>
        <v>3.504360303416584</v>
      </c>
      <c r="H93">
        <f>LOG($K$129*H15*E15/G15)</f>
        <v>2.329126341330877</v>
      </c>
      <c r="J93">
        <f t="shared" si="5"/>
        <v>22.673033118410963</v>
      </c>
      <c r="K93">
        <f t="shared" si="6"/>
        <v>27.540271121501586</v>
      </c>
      <c r="L93">
        <f t="shared" si="7"/>
        <v>-4.867238003090623</v>
      </c>
      <c r="M93">
        <v>-19.15370214437266</v>
      </c>
    </row>
    <row r="94" spans="1:13" ht="13.5">
      <c r="A94">
        <v>1984</v>
      </c>
      <c r="B94">
        <f t="shared" si="3"/>
        <v>1.3488724373337222</v>
      </c>
      <c r="C94">
        <f>LOG($K$130*F16/(G16*$K$129*H16))</f>
        <v>3.180440572907871</v>
      </c>
      <c r="D94">
        <f>LOG($K$129*H16*E16/G16)</f>
        <v>2.3374227783764687</v>
      </c>
      <c r="F94">
        <f t="shared" si="4"/>
        <v>1.7629809437006472</v>
      </c>
      <c r="G94">
        <f>LOG($K$131*D16/E16)</f>
        <v>3.5323177800656373</v>
      </c>
      <c r="H94">
        <f>LOG($K$129*H16*E16/G16)</f>
        <v>2.3374227783764687</v>
      </c>
      <c r="J94">
        <f t="shared" si="5"/>
        <v>22.891335387712285</v>
      </c>
      <c r="K94">
        <f t="shared" si="6"/>
        <v>33.91873302999005</v>
      </c>
      <c r="L94">
        <f t="shared" si="7"/>
        <v>-11.027397642277766</v>
      </c>
      <c r="M94">
        <v>-28.07760737432073</v>
      </c>
    </row>
    <row r="95" spans="1:13" ht="13.5">
      <c r="A95">
        <v>1985</v>
      </c>
      <c r="B95">
        <f t="shared" si="3"/>
        <v>1.3125800023547403</v>
      </c>
      <c r="C95">
        <f>LOG($K$130*F17/(G17*$K$129*H17))</f>
        <v>3.197983548577046</v>
      </c>
      <c r="D95">
        <f>LOG($K$129*H17*E17/G17)</f>
        <v>2.3460378029625484</v>
      </c>
      <c r="F95">
        <f t="shared" si="4"/>
        <v>1.7857530982294103</v>
      </c>
      <c r="G95">
        <f>LOG($K$131*D17/E17)</f>
        <v>3.5470216972358024</v>
      </c>
      <c r="H95">
        <f>LOG($K$129*H17*E17/G17)</f>
        <v>2.3460378029625484</v>
      </c>
      <c r="J95">
        <f t="shared" si="5"/>
        <v>23.09050436362656</v>
      </c>
      <c r="K95">
        <f t="shared" si="6"/>
        <v>37.92844919416029</v>
      </c>
      <c r="L95">
        <f t="shared" si="7"/>
        <v>-14.837944830533726</v>
      </c>
      <c r="M95">
        <v>-33.63224606168711</v>
      </c>
    </row>
    <row r="96" spans="1:13" ht="13.5">
      <c r="A96">
        <v>1986</v>
      </c>
      <c r="B96">
        <f t="shared" si="3"/>
        <v>1.3817933727214806</v>
      </c>
      <c r="C96">
        <f>LOG($K$130*F18/(G18*$K$129*H18))</f>
        <v>3.366212915920474</v>
      </c>
      <c r="D96">
        <f>LOG($K$129*H18*E18/G18)</f>
        <v>2.1999049016640746</v>
      </c>
      <c r="F96">
        <f t="shared" si="4"/>
        <v>1.863279432843593</v>
      </c>
      <c r="G96">
        <f>LOG($K$131*D18/E18)</f>
        <v>3.5630748974610835</v>
      </c>
      <c r="H96">
        <f>LOG($K$129*H18*E18/G18)</f>
        <v>2.1999049016640746</v>
      </c>
      <c r="J96">
        <f t="shared" si="5"/>
        <v>30.187355024903628</v>
      </c>
      <c r="K96">
        <f t="shared" si="6"/>
        <v>39.5770348699602</v>
      </c>
      <c r="L96">
        <f t="shared" si="7"/>
        <v>-9.389679845056573</v>
      </c>
      <c r="M96">
        <v>-29.66079239313839</v>
      </c>
    </row>
    <row r="97" spans="1:13" ht="13.5">
      <c r="A97">
        <v>1987</v>
      </c>
      <c r="B97">
        <f t="shared" si="3"/>
        <v>1.3855307506902177</v>
      </c>
      <c r="C97">
        <f>LOG($K$130*F19/(G19*$K$129*H19))</f>
        <v>3.4499760381590256</v>
      </c>
      <c r="D97">
        <f>LOG($K$129*H19*E19/G19)</f>
        <v>2.149013645579279</v>
      </c>
      <c r="F97">
        <f t="shared" si="4"/>
        <v>1.8719920316640235</v>
      </c>
      <c r="G97">
        <f>LOG($K$131*D19/E19)</f>
        <v>3.574871517625025</v>
      </c>
      <c r="H97">
        <f>LOG($K$129*H19*E19/G19)</f>
        <v>2.149013645579279</v>
      </c>
      <c r="J97">
        <f t="shared" si="5"/>
        <v>33.89215468254296</v>
      </c>
      <c r="K97">
        <f t="shared" si="6"/>
        <v>42.0293632587903</v>
      </c>
      <c r="L97">
        <f t="shared" si="7"/>
        <v>-8.137208576247339</v>
      </c>
      <c r="M97">
        <v>-29.863044977279575</v>
      </c>
    </row>
    <row r="98" spans="1:13" ht="13.5">
      <c r="A98">
        <v>1988</v>
      </c>
      <c r="B98">
        <f t="shared" si="3"/>
        <v>1.4975581952539672</v>
      </c>
      <c r="C98">
        <f>LOG($K$130*F20/(G20*$K$129*H20))</f>
        <v>3.528129273000796</v>
      </c>
      <c r="D98">
        <f>LOG($K$129*H20*E20/G20)</f>
        <v>2.110938651075782</v>
      </c>
      <c r="F98">
        <f t="shared" si="4"/>
        <v>1.880291592039374</v>
      </c>
      <c r="G98">
        <f>LOG($K$131*D20/E20)</f>
        <v>3.5895341593774615</v>
      </c>
      <c r="H98">
        <f>LOG($K$129*H20*E20/G20)</f>
        <v>2.110938651075782</v>
      </c>
      <c r="J98">
        <f t="shared" si="5"/>
        <v>37.471680276078544</v>
      </c>
      <c r="K98">
        <f t="shared" si="6"/>
        <v>45.87658236297542</v>
      </c>
      <c r="L98">
        <f t="shared" si="7"/>
        <v>-8.404902086896875</v>
      </c>
      <c r="M98">
        <v>-32.171121603209556</v>
      </c>
    </row>
    <row r="99" spans="1:13" ht="13.5">
      <c r="A99">
        <v>1989</v>
      </c>
      <c r="B99">
        <f t="shared" si="3"/>
        <v>1.5490428350798862</v>
      </c>
      <c r="C99">
        <f>LOG($K$130*F21/(G21*$K$129*H21))</f>
        <v>3.5156852518110564</v>
      </c>
      <c r="D99">
        <f>LOG($K$129*H21*E21/G21)</f>
        <v>2.1543397639654045</v>
      </c>
      <c r="F99">
        <f t="shared" si="4"/>
        <v>1.8773899257102826</v>
      </c>
      <c r="G99">
        <f>LOG($K$131*D21/E21)</f>
        <v>3.600321967074116</v>
      </c>
      <c r="H99">
        <f>LOG($K$129*H21*E21/G21)</f>
        <v>2.1543397639654045</v>
      </c>
      <c r="J99">
        <f t="shared" si="5"/>
        <v>35.78085681611904</v>
      </c>
      <c r="K99">
        <f t="shared" si="6"/>
        <v>50.747839744470284</v>
      </c>
      <c r="L99">
        <f t="shared" si="7"/>
        <v>-14.966982928351243</v>
      </c>
      <c r="M99">
        <v>-40.64271138064163</v>
      </c>
    </row>
    <row r="100" spans="1:13" ht="13.5">
      <c r="A100">
        <v>1990</v>
      </c>
      <c r="B100">
        <f t="shared" si="3"/>
        <v>1.5631523090315746</v>
      </c>
      <c r="C100">
        <f>LOG($K$130*F22/(G22*$K$129*H22))</f>
        <v>3.5124056237559325</v>
      </c>
      <c r="D100">
        <f>LOG($K$129*H22*E22/G22)</f>
        <v>2.185000908417134</v>
      </c>
      <c r="F100">
        <f t="shared" si="4"/>
        <v>1.8398928428948191</v>
      </c>
      <c r="G100">
        <f>LOG($K$131*D22/E22)</f>
        <v>3.6016344600951395</v>
      </c>
      <c r="H100">
        <f>LOG($K$129*H22*E22/G22)</f>
        <v>2.185000908417134</v>
      </c>
      <c r="J100">
        <f t="shared" si="5"/>
        <v>34.80301053191356</v>
      </c>
      <c r="K100">
        <f t="shared" si="6"/>
        <v>52.04504947611352</v>
      </c>
      <c r="L100">
        <f t="shared" si="7"/>
        <v>-17.24203894419996</v>
      </c>
      <c r="M100">
        <v>-43.36912921600849</v>
      </c>
    </row>
    <row r="101" spans="1:13" ht="13.5">
      <c r="A101">
        <v>1991</v>
      </c>
      <c r="B101">
        <f t="shared" si="3"/>
        <v>1.5397648910573214</v>
      </c>
      <c r="C101">
        <f>LOG($K$130*F23/(G23*$K$129*H23))</f>
        <v>3.5585885181960673</v>
      </c>
      <c r="D101">
        <f>LOG($K$129*H23*E23/G23)</f>
        <v>2.1567345697885147</v>
      </c>
      <c r="F101">
        <f t="shared" si="4"/>
        <v>1.8310245934491456</v>
      </c>
      <c r="G101">
        <f>LOG($K$131*D23/E23)</f>
        <v>3.5972166244645223</v>
      </c>
      <c r="H101">
        <f>LOG($K$129*H23*E23/G23)</f>
        <v>2.1567345697885147</v>
      </c>
      <c r="J101">
        <f t="shared" si="5"/>
        <v>37.102939546777456</v>
      </c>
      <c r="K101">
        <f t="shared" si="6"/>
        <v>49.67114318685377</v>
      </c>
      <c r="L101">
        <f t="shared" si="7"/>
        <v>-12.568203640076312</v>
      </c>
      <c r="M101">
        <v>-37.92458119968938</v>
      </c>
    </row>
    <row r="102" spans="1:13" ht="13.5">
      <c r="A102">
        <v>1992</v>
      </c>
      <c r="B102">
        <f t="shared" si="3"/>
        <v>1.5250401869073575</v>
      </c>
      <c r="C102">
        <f>LOG($K$130*F24/(G24*$K$129*H24))</f>
        <v>3.589324882997282</v>
      </c>
      <c r="D102">
        <f>LOG($K$129*H24*E24/G24)</f>
        <v>2.1365364167418015</v>
      </c>
      <c r="F102">
        <f t="shared" si="4"/>
        <v>1.8415012858502557</v>
      </c>
      <c r="G102">
        <f>LOG($K$131*D24/E24)</f>
        <v>3.6078263208849646</v>
      </c>
      <c r="H102">
        <f>LOG($K$129*H24*E24/G24)</f>
        <v>2.1365364167418015</v>
      </c>
      <c r="J102">
        <f t="shared" si="5"/>
        <v>38.760658329595536</v>
      </c>
      <c r="K102">
        <f t="shared" si="6"/>
        <v>53.12011206458887</v>
      </c>
      <c r="L102">
        <f t="shared" si="7"/>
        <v>-14.35945373499333</v>
      </c>
      <c r="M102">
        <v>-41.376996511715156</v>
      </c>
    </row>
    <row r="103" spans="1:13" ht="13.5">
      <c r="A103">
        <v>1993</v>
      </c>
      <c r="B103">
        <f t="shared" si="3"/>
        <v>1.5122300108431508</v>
      </c>
      <c r="C103">
        <f>LOG($K$130*F25/(G25*$K$129*H25))</f>
        <v>3.645204486086355</v>
      </c>
      <c r="D103">
        <f>LOG($K$129*H25*E25/G25)</f>
        <v>2.0863945252232106</v>
      </c>
      <c r="F103">
        <f t="shared" si="4"/>
        <v>1.8703269382641845</v>
      </c>
      <c r="G103">
        <f>LOG($K$131*D25/E25)</f>
        <v>3.6166931489964003</v>
      </c>
      <c r="H103">
        <f>LOG($K$129*H25*E25/G25)</f>
        <v>2.0863945252232106</v>
      </c>
      <c r="J103">
        <f t="shared" si="5"/>
        <v>42.42429139974385</v>
      </c>
      <c r="K103">
        <f t="shared" si="6"/>
        <v>55.23911230277751</v>
      </c>
      <c r="L103">
        <f t="shared" si="7"/>
        <v>-12.814820903033656</v>
      </c>
      <c r="M103">
        <v>-41.13943574682698</v>
      </c>
    </row>
    <row r="104" spans="1:13" ht="13.5">
      <c r="A104">
        <v>1994</v>
      </c>
      <c r="B104">
        <f t="shared" si="3"/>
        <v>1.5484830833404173</v>
      </c>
      <c r="C104">
        <f>LOG($K$130*F26/(G26*$K$129*H26))</f>
        <v>3.681715125860142</v>
      </c>
      <c r="D104">
        <f>LOG($K$129*H26*E26/G26)</f>
        <v>2.057816167758537</v>
      </c>
      <c r="F104">
        <f t="shared" si="4"/>
        <v>1.9050635578394681</v>
      </c>
      <c r="G104">
        <f>LOG($K$131*D26/E26)</f>
        <v>3.63184823087148</v>
      </c>
      <c r="H104">
        <f>LOG($K$129*H26*E26/G26)</f>
        <v>2.057816167758537</v>
      </c>
      <c r="J104">
        <f t="shared" si="5"/>
        <v>44.851157420266205</v>
      </c>
      <c r="K104">
        <f t="shared" si="6"/>
        <v>60.806854388417776</v>
      </c>
      <c r="L104">
        <f t="shared" si="7"/>
        <v>-15.955696968151571</v>
      </c>
      <c r="M104">
        <v>-46.93497396655657</v>
      </c>
    </row>
    <row r="105" spans="1:13" ht="13.5">
      <c r="A105">
        <v>1995</v>
      </c>
      <c r="B105">
        <f t="shared" si="3"/>
        <v>1.6204721486448321</v>
      </c>
      <c r="C105">
        <f>LOG($K$130*F27/(G27*$K$129*H27))</f>
        <v>3.722440459924256</v>
      </c>
      <c r="D105">
        <f>LOG($K$129*H27*E27/G27)</f>
        <v>2.0342587230656974</v>
      </c>
      <c r="F105">
        <f t="shared" si="4"/>
        <v>1.9086819905921029</v>
      </c>
      <c r="G105">
        <f>LOG($K$131*D27/E27)</f>
        <v>3.640518605397155</v>
      </c>
      <c r="H105">
        <f>LOG($K$129*H27*E27/G27)</f>
        <v>2.0342587230656974</v>
      </c>
      <c r="J105">
        <f t="shared" si="5"/>
        <v>47.40241338694077</v>
      </c>
      <c r="K105">
        <f t="shared" si="6"/>
        <v>64.00503979605936</v>
      </c>
      <c r="L105">
        <f t="shared" si="7"/>
        <v>-16.602626409118592</v>
      </c>
      <c r="M105">
        <v>-49.23210690816565</v>
      </c>
    </row>
    <row r="106" spans="1:13" ht="13.5">
      <c r="A106">
        <v>1996</v>
      </c>
      <c r="B106">
        <f t="shared" si="3"/>
        <v>1.627198701716168</v>
      </c>
      <c r="C106">
        <f>LOG($K$130*F28/(G28*$K$129*H28))</f>
        <v>3.673199583270955</v>
      </c>
      <c r="D106">
        <f>LOG($K$129*H28*E28/G28)</f>
        <v>2.109774063835072</v>
      </c>
      <c r="F106">
        <f t="shared" si="4"/>
        <v>1.8658295355002565</v>
      </c>
      <c r="G106">
        <f>LOG($K$131*D28/E28)</f>
        <v>3.6514485072469096</v>
      </c>
      <c r="H106">
        <f>LOG($K$129*H28*E28/G28)</f>
        <v>2.109774063835072</v>
      </c>
      <c r="J106">
        <f t="shared" si="5"/>
        <v>42.681216754638804</v>
      </c>
      <c r="K106">
        <f t="shared" si="6"/>
        <v>72.04675691654354</v>
      </c>
      <c r="L106">
        <f t="shared" si="7"/>
        <v>-29.36554016190474</v>
      </c>
      <c r="M106">
        <v>-64.93832285365109</v>
      </c>
    </row>
    <row r="129" spans="11:12" ht="13.5">
      <c r="K129">
        <v>0.9</v>
      </c>
      <c r="L129" t="s">
        <v>60</v>
      </c>
    </row>
    <row r="130" spans="11:12" ht="13.5">
      <c r="K130">
        <v>1.1</v>
      </c>
      <c r="L130" t="s">
        <v>61</v>
      </c>
    </row>
    <row r="131" spans="11:12" ht="13.5">
      <c r="K131">
        <v>0.9</v>
      </c>
      <c r="L131" t="s">
        <v>62</v>
      </c>
    </row>
    <row r="146" ht="13.5">
      <c r="A146" t="s">
        <v>31</v>
      </c>
    </row>
    <row r="147" ht="14.25" thickBot="1"/>
    <row r="148" spans="1:2" ht="13.5">
      <c r="A148" s="8" t="s">
        <v>32</v>
      </c>
      <c r="B148" s="8"/>
    </row>
    <row r="149" spans="1:2" ht="13.5">
      <c r="A149" s="5" t="s">
        <v>33</v>
      </c>
      <c r="B149" s="5">
        <v>0.9334979796365718</v>
      </c>
    </row>
    <row r="150" spans="1:2" ht="13.5">
      <c r="A150" s="5" t="s">
        <v>34</v>
      </c>
      <c r="B150" s="5">
        <v>0.8714184779855614</v>
      </c>
    </row>
    <row r="151" spans="1:2" ht="13.5">
      <c r="A151" s="5" t="s">
        <v>35</v>
      </c>
      <c r="B151" s="5">
        <v>0.8607033511510248</v>
      </c>
    </row>
    <row r="152" spans="1:2" ht="13.5">
      <c r="A152" s="5" t="s">
        <v>36</v>
      </c>
      <c r="B152" s="5">
        <v>0.06063004530921233</v>
      </c>
    </row>
    <row r="153" spans="1:2" ht="14.25" thickBot="1">
      <c r="A153" s="6" t="s">
        <v>37</v>
      </c>
      <c r="B153" s="6">
        <v>27</v>
      </c>
    </row>
    <row r="155" ht="14.25" thickBot="1">
      <c r="A155" t="s">
        <v>38</v>
      </c>
    </row>
    <row r="156" spans="1:6" ht="13.5">
      <c r="A156" s="7"/>
      <c r="B156" s="7" t="s">
        <v>43</v>
      </c>
      <c r="C156" s="7" t="s">
        <v>44</v>
      </c>
      <c r="D156" s="7" t="s">
        <v>45</v>
      </c>
      <c r="E156" s="7" t="s">
        <v>46</v>
      </c>
      <c r="F156" s="7" t="s">
        <v>47</v>
      </c>
    </row>
    <row r="157" spans="1:6" ht="13.5">
      <c r="A157" s="5" t="s">
        <v>39</v>
      </c>
      <c r="B157" s="5">
        <v>2</v>
      </c>
      <c r="C157" s="5">
        <v>0.5979091915361546</v>
      </c>
      <c r="D157" s="5">
        <v>0.2989545957680773</v>
      </c>
      <c r="E157" s="5">
        <v>81.32600681653547</v>
      </c>
      <c r="F157" s="5">
        <v>2.0424091442068343E-11</v>
      </c>
    </row>
    <row r="158" spans="1:6" ht="13.5">
      <c r="A158" s="5" t="s">
        <v>40</v>
      </c>
      <c r="B158" s="5">
        <v>24</v>
      </c>
      <c r="C158" s="5">
        <v>0.08822405746073136</v>
      </c>
      <c r="D158" s="5">
        <v>0.00367600239419714</v>
      </c>
      <c r="E158" s="5"/>
      <c r="F158" s="5"/>
    </row>
    <row r="159" spans="1:6" ht="14.25" thickBot="1">
      <c r="A159" s="6" t="s">
        <v>41</v>
      </c>
      <c r="B159" s="6">
        <v>26</v>
      </c>
      <c r="C159" s="6">
        <v>0.686133248996886</v>
      </c>
      <c r="D159" s="6"/>
      <c r="E159" s="6"/>
      <c r="F159" s="6"/>
    </row>
    <row r="160" ht="14.25" thickBot="1"/>
    <row r="161" spans="1:9" ht="13.5">
      <c r="A161" s="7"/>
      <c r="B161" s="7" t="s">
        <v>48</v>
      </c>
      <c r="C161" s="7" t="s">
        <v>36</v>
      </c>
      <c r="D161" s="7" t="s">
        <v>49</v>
      </c>
      <c r="E161" s="7" t="s">
        <v>50</v>
      </c>
      <c r="F161" s="7" t="s">
        <v>51</v>
      </c>
      <c r="G161" s="7" t="s">
        <v>52</v>
      </c>
      <c r="H161" s="7" t="s">
        <v>53</v>
      </c>
      <c r="I161" s="7" t="s">
        <v>54</v>
      </c>
    </row>
    <row r="162" spans="1:9" ht="13.5">
      <c r="A162" s="5" t="s">
        <v>42</v>
      </c>
      <c r="B162" s="5">
        <v>0.9498908407278202</v>
      </c>
      <c r="C162" s="5">
        <v>0.9597492173166016</v>
      </c>
      <c r="D162" s="5">
        <v>0.9897281743908635</v>
      </c>
      <c r="E162" s="5">
        <v>0.3321810719024241</v>
      </c>
      <c r="F162" s="5">
        <v>-1.030933780724862</v>
      </c>
      <c r="G162" s="5">
        <v>2.930715462180502</v>
      </c>
      <c r="H162" s="5">
        <v>-1.030933780724862</v>
      </c>
      <c r="I162" s="5">
        <v>2.930715462180502</v>
      </c>
    </row>
    <row r="163" spans="1:9" ht="13.5">
      <c r="A163" s="5" t="s">
        <v>55</v>
      </c>
      <c r="B163" s="5">
        <v>0.3868795637587348</v>
      </c>
      <c r="C163" s="5">
        <v>0.11849507214166784</v>
      </c>
      <c r="D163" s="5">
        <v>3.2649422188308175</v>
      </c>
      <c r="E163" s="5">
        <v>0.003280547042436797</v>
      </c>
      <c r="F163" s="5">
        <v>0.14231780514091158</v>
      </c>
      <c r="G163" s="5">
        <v>0.631441322376558</v>
      </c>
      <c r="H163" s="5">
        <v>0.14231780514091158</v>
      </c>
      <c r="I163" s="5">
        <v>0.631441322376558</v>
      </c>
    </row>
    <row r="164" spans="1:9" ht="14.25" thickBot="1">
      <c r="A164" s="6" t="s">
        <v>56</v>
      </c>
      <c r="B164" s="6">
        <v>-0.3510991598669604</v>
      </c>
      <c r="C164" s="6">
        <v>0.26068355095672585</v>
      </c>
      <c r="D164" s="6">
        <v>-1.3468404837144625</v>
      </c>
      <c r="E164" s="6">
        <v>0.19061299524519404</v>
      </c>
      <c r="F164" s="6">
        <v>-0.8891234549911919</v>
      </c>
      <c r="G164" s="6">
        <v>0.18692513525727117</v>
      </c>
      <c r="H164" s="6">
        <v>-0.8891234549911919</v>
      </c>
      <c r="I164" s="6">
        <v>0.18692513525727117</v>
      </c>
    </row>
    <row r="168" ht="13.5">
      <c r="A168" t="s">
        <v>31</v>
      </c>
    </row>
    <row r="169" ht="14.25" thickBot="1"/>
    <row r="170" spans="1:2" ht="13.5">
      <c r="A170" s="8" t="s">
        <v>32</v>
      </c>
      <c r="B170" s="8"/>
    </row>
    <row r="171" spans="1:2" ht="13.5">
      <c r="A171" s="5" t="s">
        <v>33</v>
      </c>
      <c r="B171" s="5">
        <v>0.9646934082569056</v>
      </c>
    </row>
    <row r="172" spans="1:2" ht="13.5">
      <c r="A172" s="5" t="s">
        <v>34</v>
      </c>
      <c r="B172" s="5">
        <v>0.9306333719343247</v>
      </c>
    </row>
    <row r="173" spans="1:2" ht="13.5">
      <c r="A173" s="5" t="s">
        <v>35</v>
      </c>
      <c r="B173" s="5">
        <v>0.9248528195955185</v>
      </c>
    </row>
    <row r="174" spans="1:2" ht="13.5">
      <c r="A174" s="5" t="s">
        <v>36</v>
      </c>
      <c r="B174" s="5">
        <v>0.0635441688642576</v>
      </c>
    </row>
    <row r="175" spans="1:2" ht="14.25" thickBot="1">
      <c r="A175" s="6" t="s">
        <v>37</v>
      </c>
      <c r="B175" s="6">
        <v>27</v>
      </c>
    </row>
    <row r="177" ht="14.25" thickBot="1">
      <c r="A177" t="s">
        <v>38</v>
      </c>
    </row>
    <row r="178" spans="1:6" ht="13.5">
      <c r="A178" s="7"/>
      <c r="B178" s="7" t="s">
        <v>43</v>
      </c>
      <c r="C178" s="7" t="s">
        <v>44</v>
      </c>
      <c r="D178" s="7" t="s">
        <v>45</v>
      </c>
      <c r="E178" s="7" t="s">
        <v>46</v>
      </c>
      <c r="F178" s="7" t="s">
        <v>47</v>
      </c>
    </row>
    <row r="179" spans="1:6" ht="13.5">
      <c r="A179" s="5" t="s">
        <v>39</v>
      </c>
      <c r="B179" s="5">
        <v>2</v>
      </c>
      <c r="C179" s="5">
        <v>1.300141698135085</v>
      </c>
      <c r="D179" s="5">
        <v>0.6500708490675425</v>
      </c>
      <c r="E179" s="5">
        <v>160.9938492705538</v>
      </c>
      <c r="F179" s="5">
        <v>1.2411006578619081E-14</v>
      </c>
    </row>
    <row r="180" spans="1:6" ht="13.5">
      <c r="A180" s="5" t="s">
        <v>40</v>
      </c>
      <c r="B180" s="5">
        <v>24</v>
      </c>
      <c r="C180" s="5">
        <v>0.09690867351958281</v>
      </c>
      <c r="D180" s="5">
        <v>0.004037861396649284</v>
      </c>
      <c r="E180" s="5"/>
      <c r="F180" s="5"/>
    </row>
    <row r="181" spans="1:6" ht="14.25" thickBot="1">
      <c r="A181" s="6" t="s">
        <v>41</v>
      </c>
      <c r="B181" s="6">
        <v>26</v>
      </c>
      <c r="C181" s="6">
        <v>1.3970503716546678</v>
      </c>
      <c r="D181" s="6"/>
      <c r="E181" s="6"/>
      <c r="F181" s="6"/>
    </row>
    <row r="182" ht="14.25" thickBot="1"/>
    <row r="183" spans="1:9" ht="13.5">
      <c r="A183" s="7"/>
      <c r="B183" s="7" t="s">
        <v>48</v>
      </c>
      <c r="C183" s="7" t="s">
        <v>36</v>
      </c>
      <c r="D183" s="7" t="s">
        <v>49</v>
      </c>
      <c r="E183" s="7" t="s">
        <v>50</v>
      </c>
      <c r="F183" s="7" t="s">
        <v>51</v>
      </c>
      <c r="G183" s="7" t="s">
        <v>52</v>
      </c>
      <c r="H183" s="7" t="s">
        <v>53</v>
      </c>
      <c r="I183" s="7" t="s">
        <v>54</v>
      </c>
    </row>
    <row r="184" spans="1:9" ht="13.5">
      <c r="A184" s="5" t="s">
        <v>42</v>
      </c>
      <c r="B184" s="5">
        <v>-10.18622805733408</v>
      </c>
      <c r="C184" s="5">
        <v>1.918506967301461</v>
      </c>
      <c r="D184" s="5">
        <v>-5.309455858615856</v>
      </c>
      <c r="E184" s="5">
        <v>1.9020920762244418E-05</v>
      </c>
      <c r="F184" s="5">
        <v>-14.145831012660725</v>
      </c>
      <c r="G184" s="5">
        <v>-6.226625102007436</v>
      </c>
      <c r="H184" s="5">
        <v>-14.145831012660725</v>
      </c>
      <c r="I184" s="5">
        <v>-6.226625102007436</v>
      </c>
    </row>
    <row r="185" spans="1:9" ht="13.5">
      <c r="A185" s="5" t="s">
        <v>55</v>
      </c>
      <c r="B185" s="5">
        <v>3.1702134401244293</v>
      </c>
      <c r="C185" s="5">
        <v>0.3918714747604555</v>
      </c>
      <c r="D185" s="5">
        <v>8.089931633993844</v>
      </c>
      <c r="E185" s="5">
        <v>2.5879567895564923E-08</v>
      </c>
      <c r="F185" s="5">
        <v>2.361430633485868</v>
      </c>
      <c r="G185" s="5">
        <v>3.9789962467629905</v>
      </c>
      <c r="H185" s="5">
        <v>2.361430633485868</v>
      </c>
      <c r="I185" s="5">
        <v>3.9789962467629905</v>
      </c>
    </row>
    <row r="186" spans="1:9" ht="14.25" thickBot="1">
      <c r="A186" s="6" t="s">
        <v>56</v>
      </c>
      <c r="B186" s="6">
        <v>0.22181112574752676</v>
      </c>
      <c r="C186" s="6">
        <v>0.2409275014143577</v>
      </c>
      <c r="D186" s="6">
        <v>0.9206550702821021</v>
      </c>
      <c r="E186" s="6">
        <v>0.36639266770617485</v>
      </c>
      <c r="F186" s="6">
        <v>-0.27543869553490685</v>
      </c>
      <c r="G186" s="6">
        <v>0.7190609470299604</v>
      </c>
      <c r="H186" s="6">
        <v>-0.27543869553490685</v>
      </c>
      <c r="I186" s="6">
        <v>0.7190609470299604</v>
      </c>
    </row>
  </sheetData>
  <hyperlinks>
    <hyperlink ref="A39" r:id="rId1" display="http://www.access.gpo.gov/eop/"/>
  </hyperlinks>
  <printOptions/>
  <pageMargins left="0.75" right="0.75" top="1" bottom="1" header="0.512" footer="0.512"/>
  <pageSetup horizontalDpi="600" verticalDpi="6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Tanizaki</dc:creator>
  <cp:keywords/>
  <dc:description/>
  <cp:lastModifiedBy>Tanizaki</cp:lastModifiedBy>
  <cp:lastPrinted>2005-07-13T02:12:40Z</cp:lastPrinted>
  <dcterms:created xsi:type="dcterms:W3CDTF">2003-05-24T08:42:48Z</dcterms:created>
  <dcterms:modified xsi:type="dcterms:W3CDTF">2005-07-13T02:14:19Z</dcterms:modified>
  <cp:category/>
  <cp:version/>
  <cp:contentType/>
  <cp:contentStatus/>
</cp:coreProperties>
</file>