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<sst xmlns="http://schemas.openxmlformats.org/spreadsheetml/2006/main" count="40" uniqueCount="40">
  <si>
    <t>E</t>
  </si>
  <si>
    <t>M</t>
  </si>
  <si>
    <t>Y</t>
  </si>
  <si>
    <t>P</t>
  </si>
  <si>
    <t>e</t>
  </si>
  <si>
    <t>Yus</t>
  </si>
  <si>
    <t>Pus</t>
  </si>
  <si>
    <t>delta</t>
  </si>
  <si>
    <t>P1</t>
  </si>
  <si>
    <t>E1</t>
  </si>
  <si>
    <t>M1</t>
  </si>
  <si>
    <t>関税後のTB</t>
  </si>
  <si>
    <t>実際のTB</t>
  </si>
  <si>
    <t>モデル上のTB</t>
  </si>
  <si>
    <t>1999年</t>
  </si>
  <si>
    <t>2000年</t>
  </si>
  <si>
    <t>2001年</t>
  </si>
  <si>
    <t>2002年</t>
  </si>
  <si>
    <t>2003年</t>
  </si>
  <si>
    <t>2004年</t>
  </si>
  <si>
    <t>2005年</t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</si>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</sst>
</file>

<file path=xl/styles.xml><?xml version="1.0" encoding="utf-8"?>
<styleSheet xmlns="http://schemas.openxmlformats.org/spreadsheetml/2006/main">
  <numFmts count="3"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178" formatCode="_ * #,##0_ ;_ * \-#,##0_ ;_ * &quot;-&quot;??_ ;_ @_ "/>
  </numFmts>
  <fonts count="24">
    <font>
      <sz val="11"/>
      <color theme="1"/>
      <name val="ＭＳ Ｐゴシック"/>
      <charset val="128"/>
      <scheme val="minor"/>
    </font>
    <font>
      <sz val="11"/>
      <color theme="0"/>
      <name val="ＭＳ Ｐゴシック"/>
      <charset val="128"/>
    </font>
    <font>
      <b/>
      <sz val="11"/>
      <name val="ＭＳ Ｐゴシック"/>
      <charset val="128"/>
    </font>
    <font>
      <b/>
      <sz val="11"/>
      <color theme="0"/>
      <name val="ＭＳ Ｐゴシック"/>
      <charset val="128"/>
    </font>
    <font>
      <u/>
      <sz val="11"/>
      <color rgb="FF0000FF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2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  <xf numFmtId="4" fontId="0" fillId="0" borderId="0" xfId="0" applyNumberFormat="1">
      <alignment vertical="center"/>
    </xf>
    <xf numFmtId="38" fontId="2" fillId="3" borderId="4" xfId="1" applyFont="1" applyFill="1" applyBorder="1" applyAlignment="1">
      <alignment vertical="center"/>
    </xf>
    <xf numFmtId="38" fontId="2" fillId="4" borderId="2" xfId="1" applyFont="1" applyFill="1" applyBorder="1" applyAlignment="1">
      <alignment vertical="center"/>
    </xf>
    <xf numFmtId="38" fontId="3" fillId="2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vertical="center"/>
    </xf>
    <xf numFmtId="38" fontId="3" fillId="2" borderId="5" xfId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3" fontId="0" fillId="0" borderId="0" xfId="0" applyNumberForma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08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  <a:r>
              <a:rPr sz="1080" b="1" u="none" strike="noStrike" cap="none" normalizeH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</a:rPr>
              <a:t>対米貿易収支（</a:t>
            </a:r>
            <a:r>
              <a:rPr lang="en-US" altLang="ja-JP" sz="1080" b="1" u="none" strike="noStrike" cap="none" normalizeH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</a:rPr>
              <a:t>TB=E-M</a:t>
            </a:r>
            <a:r>
              <a:rPr sz="1080" b="1" u="none" strike="noStrike" cap="none" normalizeH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</a:rPr>
              <a:t>）</a:t>
            </a:r>
            <a:endParaRPr sz="1080" b="1" u="none" strike="noStrike" cap="none" normalizeH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游ゴシック" panose="020B0400000000000000" charset="-128"/>
              <a:ea typeface="游ゴシック" panose="020B0400000000000000" charset="-12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関税後のTB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;[Red]\-#,##0">
                  <c:v>2007年</c:v>
                </c:pt>
                <c:pt idx="9" c:formatCode="#,##0;[Red]\-#,##0">
                  <c:v>2008年</c:v>
                </c:pt>
                <c:pt idx="10" c:formatCode="#,##0;[Red]\-#,##0">
                  <c:v>2009年</c:v>
                </c:pt>
                <c:pt idx="11" c:formatCode="#,##0;[Red]\-#,##0">
                  <c:v>2010年</c:v>
                </c:pt>
                <c:pt idx="12" c:formatCode="#,##0;[Red]\-#,##0">
                  <c:v>2011年</c:v>
                </c:pt>
                <c:pt idx="13" c:formatCode="#,##0;[Red]\-#,##0">
                  <c:v>2012年</c:v>
                </c:pt>
                <c:pt idx="14" c:formatCode="#,##0;[Red]\-#,##0">
                  <c:v>2013年</c:v>
                </c:pt>
                <c:pt idx="15" c:formatCode="#,##0;[Red]\-#,##0">
                  <c:v>2014年</c:v>
                </c:pt>
                <c:pt idx="16" c:formatCode="#,##0;[Red]\-#,##0">
                  <c:v>2015年</c:v>
                </c:pt>
                <c:pt idx="17" c:formatCode="#,##0;[Red]\-#,##0">
                  <c:v>2016年</c:v>
                </c:pt>
                <c:pt idx="18" c:formatCode="#,##0;[Red]\-#,##0">
                  <c:v>2017年</c:v>
                </c:pt>
                <c:pt idx="19" c:formatCode="#,##0;[Red]\-#,##0">
                  <c:v>2018年</c:v>
                </c:pt>
                <c:pt idx="20" c:formatCode="#,##0;[Red]\-#,##0">
                  <c:v>2019年</c:v>
                </c:pt>
                <c:pt idx="21" c:formatCode="#,##0;[Red]\-#,##0">
                  <c:v>2020年</c:v>
                </c:pt>
                <c:pt idx="22" c:formatCode="#,##0;[Red]\-#,##0">
                  <c:v>2021年</c:v>
                </c:pt>
                <c:pt idx="23" c:formatCode="#,##0;[Red]\-#,##0">
                  <c:v>2022年</c:v>
                </c:pt>
                <c:pt idx="24" c:formatCode="#,##0;[Red]\-#,##0">
                  <c:v>2023年</c:v>
                </c:pt>
                <c:pt idx="25" c:formatCode="#,##0;[Red]\-#,##0">
                  <c:v>2024年</c:v>
                </c:pt>
              </c:strCache>
            </c:strRef>
          </c:cat>
          <c:val>
            <c:numRef>
              <c:f>Sheet1!$M$2:$M$27</c:f>
              <c:numCache>
                <c:formatCode>General</c:formatCode>
                <c:ptCount val="26"/>
                <c:pt idx="0">
                  <c:v>67496310.5364062</c:v>
                </c:pt>
                <c:pt idx="1">
                  <c:v>65668878.0278541</c:v>
                </c:pt>
                <c:pt idx="2">
                  <c:v>65897363.3692445</c:v>
                </c:pt>
                <c:pt idx="3">
                  <c:v>64844882.2194279</c:v>
                </c:pt>
                <c:pt idx="4">
                  <c:v>61985813.6822408</c:v>
                </c:pt>
                <c:pt idx="5">
                  <c:v>59764483.5848835</c:v>
                </c:pt>
                <c:pt idx="6">
                  <c:v>58635318.7229183</c:v>
                </c:pt>
                <c:pt idx="7">
                  <c:v>58300901.8642187</c:v>
                </c:pt>
                <c:pt idx="8">
                  <c:v>57262421.3179546</c:v>
                </c:pt>
                <c:pt idx="9">
                  <c:v>52813623.870884</c:v>
                </c:pt>
                <c:pt idx="10">
                  <c:v>48779811.6600856</c:v>
                </c:pt>
                <c:pt idx="11">
                  <c:v>45873684.6421453</c:v>
                </c:pt>
                <c:pt idx="12">
                  <c:v>41619592.8793087</c:v>
                </c:pt>
                <c:pt idx="13">
                  <c:v>40615109.520883</c:v>
                </c:pt>
                <c:pt idx="14">
                  <c:v>44512312.87106</c:v>
                </c:pt>
                <c:pt idx="15">
                  <c:v>47906103.1796115</c:v>
                </c:pt>
                <c:pt idx="16">
                  <c:v>53656277.8375245</c:v>
                </c:pt>
                <c:pt idx="17">
                  <c:v>52086954.7042032</c:v>
                </c:pt>
                <c:pt idx="18">
                  <c:v>52641754.0762772</c:v>
                </c:pt>
                <c:pt idx="19">
                  <c:v>52247944.2058124</c:v>
                </c:pt>
                <c:pt idx="20">
                  <c:v>52881541.6238146</c:v>
                </c:pt>
                <c:pt idx="21">
                  <c:v>51654377.9341542</c:v>
                </c:pt>
                <c:pt idx="22">
                  <c:v>51951862.1445017</c:v>
                </c:pt>
                <c:pt idx="23">
                  <c:v>53385960.5173298</c:v>
                </c:pt>
                <c:pt idx="24">
                  <c:v>58837665.1056386</c:v>
                </c:pt>
                <c:pt idx="25">
                  <c:v>63912757.4188849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Sheet1!$N$1</c:f>
              <c:strCache>
                <c:ptCount val="1"/>
                <c:pt idx="0">
                  <c:v>実際のTB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;[Red]\-#,##0">
                  <c:v>2007年</c:v>
                </c:pt>
                <c:pt idx="9" c:formatCode="#,##0;[Red]\-#,##0">
                  <c:v>2008年</c:v>
                </c:pt>
                <c:pt idx="10" c:formatCode="#,##0;[Red]\-#,##0">
                  <c:v>2009年</c:v>
                </c:pt>
                <c:pt idx="11" c:formatCode="#,##0;[Red]\-#,##0">
                  <c:v>2010年</c:v>
                </c:pt>
                <c:pt idx="12" c:formatCode="#,##0;[Red]\-#,##0">
                  <c:v>2011年</c:v>
                </c:pt>
                <c:pt idx="13" c:formatCode="#,##0;[Red]\-#,##0">
                  <c:v>2012年</c:v>
                </c:pt>
                <c:pt idx="14" c:formatCode="#,##0;[Red]\-#,##0">
                  <c:v>2013年</c:v>
                </c:pt>
                <c:pt idx="15" c:formatCode="#,##0;[Red]\-#,##0">
                  <c:v>2014年</c:v>
                </c:pt>
                <c:pt idx="16" c:formatCode="#,##0;[Red]\-#,##0">
                  <c:v>2015年</c:v>
                </c:pt>
                <c:pt idx="17" c:formatCode="#,##0;[Red]\-#,##0">
                  <c:v>2016年</c:v>
                </c:pt>
                <c:pt idx="18" c:formatCode="#,##0;[Red]\-#,##0">
                  <c:v>2017年</c:v>
                </c:pt>
                <c:pt idx="19" c:formatCode="#,##0;[Red]\-#,##0">
                  <c:v>2018年</c:v>
                </c:pt>
                <c:pt idx="20" c:formatCode="#,##0;[Red]\-#,##0">
                  <c:v>2019年</c:v>
                </c:pt>
                <c:pt idx="21" c:formatCode="#,##0;[Red]\-#,##0">
                  <c:v>2020年</c:v>
                </c:pt>
                <c:pt idx="22" c:formatCode="#,##0;[Red]\-#,##0">
                  <c:v>2021年</c:v>
                </c:pt>
                <c:pt idx="23" c:formatCode="#,##0;[Red]\-#,##0">
                  <c:v>2022年</c:v>
                </c:pt>
                <c:pt idx="24" c:formatCode="#,##0;[Red]\-#,##0">
                  <c:v>2023年</c:v>
                </c:pt>
                <c:pt idx="25" c:formatCode="#,##0;[Red]\-#,##0">
                  <c:v>2024年</c:v>
                </c:pt>
              </c:strCache>
            </c:strRef>
          </c:cat>
          <c:val>
            <c:numRef>
              <c:f>Sheet1!$N$2:$N$27</c:f>
              <c:numCache>
                <c:formatCode>#,##0</c:formatCode>
                <c:ptCount val="26"/>
                <c:pt idx="0">
                  <c:v>61147089</c:v>
                </c:pt>
                <c:pt idx="1">
                  <c:v>70479085</c:v>
                </c:pt>
                <c:pt idx="2">
                  <c:v>58192374</c:v>
                </c:pt>
                <c:pt idx="3">
                  <c:v>60915114</c:v>
                </c:pt>
                <c:pt idx="4">
                  <c:v>56753809</c:v>
                </c:pt>
                <c:pt idx="5">
                  <c:v>64403906</c:v>
                </c:pt>
                <c:pt idx="6">
                  <c:v>70391062</c:v>
                </c:pt>
                <c:pt idx="7">
                  <c:v>77580287</c:v>
                </c:pt>
                <c:pt idx="8">
                  <c:v>72546324</c:v>
                </c:pt>
                <c:pt idx="9">
                  <c:v>59182101</c:v>
                </c:pt>
                <c:pt idx="10">
                  <c:v>34608956</c:v>
                </c:pt>
                <c:pt idx="11">
                  <c:v>51028772</c:v>
                </c:pt>
                <c:pt idx="12">
                  <c:v>51442791</c:v>
                </c:pt>
                <c:pt idx="13">
                  <c:v>64163604</c:v>
                </c:pt>
                <c:pt idx="14">
                  <c:v>62876683</c:v>
                </c:pt>
                <c:pt idx="15">
                  <c:v>57689865</c:v>
                </c:pt>
                <c:pt idx="16">
                  <c:v>59214369</c:v>
                </c:pt>
                <c:pt idx="17">
                  <c:v>62647980</c:v>
                </c:pt>
                <c:pt idx="18">
                  <c:v>62556896</c:v>
                </c:pt>
                <c:pt idx="19">
                  <c:v>58491846</c:v>
                </c:pt>
                <c:pt idx="20">
                  <c:v>60669428</c:v>
                </c:pt>
                <c:pt idx="21">
                  <c:v>48373111</c:v>
                </c:pt>
                <c:pt idx="22">
                  <c:v>53967578</c:v>
                </c:pt>
                <c:pt idx="23">
                  <c:v>49438809</c:v>
                </c:pt>
                <c:pt idx="24">
                  <c:v>61624795</c:v>
                </c:pt>
                <c:pt idx="25">
                  <c:v>57064577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Sheet1!$O$1</c:f>
              <c:strCache>
                <c:ptCount val="1"/>
                <c:pt idx="0">
                  <c:v>モデル上のTB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Sheet1!$A$2:$A$27</c:f>
              <c:strCache>
                <c:ptCount val="26"/>
                <c:pt idx="0" c:formatCode="General">
                  <c:v>1999年</c:v>
                </c:pt>
                <c:pt idx="1" c:formatCode="General">
                  <c:v>2000年</c:v>
                </c:pt>
                <c:pt idx="2" c:formatCode="General">
                  <c:v>2001年</c:v>
                </c:pt>
                <c:pt idx="3" c:formatCode="General">
                  <c:v>2002年</c:v>
                </c:pt>
                <c:pt idx="4" c:formatCode="General">
                  <c:v>2003年</c:v>
                </c:pt>
                <c:pt idx="5" c:formatCode="General">
                  <c:v>2004年</c:v>
                </c:pt>
                <c:pt idx="6" c:formatCode="General">
                  <c:v>2005年</c:v>
                </c:pt>
                <c:pt idx="7" c:formatCode="General">
                  <c:v>2006年</c:v>
                </c:pt>
                <c:pt idx="8" c:formatCode="#,##0;[Red]\-#,##0">
                  <c:v>2007年</c:v>
                </c:pt>
                <c:pt idx="9" c:formatCode="#,##0;[Red]\-#,##0">
                  <c:v>2008年</c:v>
                </c:pt>
                <c:pt idx="10" c:formatCode="#,##0;[Red]\-#,##0">
                  <c:v>2009年</c:v>
                </c:pt>
                <c:pt idx="11" c:formatCode="#,##0;[Red]\-#,##0">
                  <c:v>2010年</c:v>
                </c:pt>
                <c:pt idx="12" c:formatCode="#,##0;[Red]\-#,##0">
                  <c:v>2011年</c:v>
                </c:pt>
                <c:pt idx="13" c:formatCode="#,##0;[Red]\-#,##0">
                  <c:v>2012年</c:v>
                </c:pt>
                <c:pt idx="14" c:formatCode="#,##0;[Red]\-#,##0">
                  <c:v>2013年</c:v>
                </c:pt>
                <c:pt idx="15" c:formatCode="#,##0;[Red]\-#,##0">
                  <c:v>2014年</c:v>
                </c:pt>
                <c:pt idx="16" c:formatCode="#,##0;[Red]\-#,##0">
                  <c:v>2015年</c:v>
                </c:pt>
                <c:pt idx="17" c:formatCode="#,##0;[Red]\-#,##0">
                  <c:v>2016年</c:v>
                </c:pt>
                <c:pt idx="18" c:formatCode="#,##0;[Red]\-#,##0">
                  <c:v>2017年</c:v>
                </c:pt>
                <c:pt idx="19" c:formatCode="#,##0;[Red]\-#,##0">
                  <c:v>2018年</c:v>
                </c:pt>
                <c:pt idx="20" c:formatCode="#,##0;[Red]\-#,##0">
                  <c:v>2019年</c:v>
                </c:pt>
                <c:pt idx="21" c:formatCode="#,##0;[Red]\-#,##0">
                  <c:v>2020年</c:v>
                </c:pt>
                <c:pt idx="22" c:formatCode="#,##0;[Red]\-#,##0">
                  <c:v>2021年</c:v>
                </c:pt>
                <c:pt idx="23" c:formatCode="#,##0;[Red]\-#,##0">
                  <c:v>2022年</c:v>
                </c:pt>
                <c:pt idx="24" c:formatCode="#,##0;[Red]\-#,##0">
                  <c:v>2023年</c:v>
                </c:pt>
                <c:pt idx="25" c:formatCode="#,##0;[Red]\-#,##0">
                  <c:v>2024年</c:v>
                </c:pt>
              </c:strCache>
            </c:strRef>
          </c:cat>
          <c:val>
            <c:numRef>
              <c:f>Sheet1!$O$2:$O$27</c:f>
              <c:numCache>
                <c:formatCode>General</c:formatCode>
                <c:ptCount val="26"/>
                <c:pt idx="0">
                  <c:v>71195436.6844809</c:v>
                </c:pt>
                <c:pt idx="1">
                  <c:v>69471691.7573054</c:v>
                </c:pt>
                <c:pt idx="2">
                  <c:v>69627486.5801265</c:v>
                </c:pt>
                <c:pt idx="3">
                  <c:v>68574037.4790404</c:v>
                </c:pt>
                <c:pt idx="4">
                  <c:v>65830873.4030325</c:v>
                </c:pt>
                <c:pt idx="5">
                  <c:v>63746720.4828646</c:v>
                </c:pt>
                <c:pt idx="6">
                  <c:v>62674080.7575973</c:v>
                </c:pt>
                <c:pt idx="7">
                  <c:v>62361064.1491942</c:v>
                </c:pt>
                <c:pt idx="8">
                  <c:v>61380712.7407365</c:v>
                </c:pt>
                <c:pt idx="9">
                  <c:v>57129471.2031061</c:v>
                </c:pt>
                <c:pt idx="10">
                  <c:v>53225780.3991731</c:v>
                </c:pt>
                <c:pt idx="11">
                  <c:v>50414567.085303</c:v>
                </c:pt>
                <c:pt idx="12">
                  <c:v>46328758.4202435</c:v>
                </c:pt>
                <c:pt idx="13">
                  <c:v>45376772.4189246</c:v>
                </c:pt>
                <c:pt idx="14">
                  <c:v>49072307.7387346</c:v>
                </c:pt>
                <c:pt idx="15">
                  <c:v>52445766.7179148</c:v>
                </c:pt>
                <c:pt idx="16">
                  <c:v>58087993.1859658</c:v>
                </c:pt>
                <c:pt idx="17">
                  <c:v>56685583.8134915</c:v>
                </c:pt>
                <c:pt idx="18">
                  <c:v>57260871.4777696</c:v>
                </c:pt>
                <c:pt idx="19">
                  <c:v>56963712.6847819</c:v>
                </c:pt>
                <c:pt idx="20">
                  <c:v>57679719.8612873</c:v>
                </c:pt>
                <c:pt idx="21">
                  <c:v>56538293.8399984</c:v>
                </c:pt>
                <c:pt idx="22">
                  <c:v>56955243.8756046</c:v>
                </c:pt>
                <c:pt idx="23">
                  <c:v>58402480.4652291</c:v>
                </c:pt>
                <c:pt idx="24">
                  <c:v>63948795.948424</c:v>
                </c:pt>
                <c:pt idx="25">
                  <c:v>69047492.2077642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11352758"/>
        <c:axId val="303738217"/>
      </c:lineChart>
      <c:catAx>
        <c:axId val="11135275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  <c:crossAx val="303738217"/>
        <c:crosses val="autoZero"/>
        <c:auto val="1"/>
        <c:lblAlgn val="ctr"/>
        <c:lblOffset val="100"/>
        <c:noMultiLvlLbl val="0"/>
      </c:catAx>
      <c:valAx>
        <c:axId val="303738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  <c:crossAx val="11135275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游ゴシック" panose="020B0400000000000000" charset="-128"/>
                <a:ea typeface="游ゴシック" panose="020B0400000000000000" charset="-128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900" b="1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游ゴシック" panose="020B0400000000000000" charset="-128"/>
              <a:ea typeface="游ゴシック" panose="020B0400000000000000" charset="-128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 sz="900" b="1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latin typeface="游ゴシック" panose="020B0400000000000000" charset="-128"/>
          <a:ea typeface="游ゴシック" panose="020B0400000000000000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287020</xdr:colOff>
      <xdr:row>3</xdr:row>
      <xdr:rowOff>39370</xdr:rowOff>
    </xdr:from>
    <xdr:to>
      <xdr:col>9</xdr:col>
      <xdr:colOff>558165</xdr:colOff>
      <xdr:row>17</xdr:row>
      <xdr:rowOff>115570</xdr:rowOff>
    </xdr:to>
    <xdr:graphicFrame>
      <xdr:nvGraphicFramePr>
        <xdr:cNvPr id="2" name="グラフ 1"/>
        <xdr:cNvGraphicFramePr/>
      </xdr:nvGraphicFramePr>
      <xdr:xfrm>
        <a:off x="2801620" y="601345"/>
        <a:ext cx="457263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zoomScale="170" zoomScaleNormal="170" workbookViewId="0">
      <selection activeCell="I2" sqref="I2"/>
    </sheetView>
  </sheetViews>
  <sheetFormatPr defaultColWidth="9" defaultRowHeight="13.5"/>
  <cols>
    <col min="2" max="3" width="12" customWidth="1"/>
    <col min="4" max="4" width="11.45" customWidth="1"/>
    <col min="11" max="11" width="11.3666666666667" customWidth="1"/>
    <col min="12" max="12" width="10.2666666666667" customWidth="1"/>
    <col min="13" max="13" width="12.45" customWidth="1"/>
    <col min="14" max="14" width="10" customWidth="1"/>
  </cols>
  <sheetData>
    <row r="1" ht="14.25" spans="1:15">
      <c r="A1" s="1"/>
      <c r="B1" s="2" t="s">
        <v>0</v>
      </c>
      <c r="C1" s="3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ht="15" spans="1:15">
      <c r="A2" s="4" t="s">
        <v>14</v>
      </c>
      <c r="B2" s="5">
        <v>128089284</v>
      </c>
      <c r="C2" s="6">
        <v>66942195</v>
      </c>
      <c r="D2" s="7">
        <v>469633.1</v>
      </c>
      <c r="E2">
        <v>112.4</v>
      </c>
      <c r="F2">
        <v>113.871183673469</v>
      </c>
      <c r="G2">
        <v>13543.774</v>
      </c>
      <c r="H2">
        <v>71.111</v>
      </c>
      <c r="I2" s="13">
        <v>0.25</v>
      </c>
      <c r="J2">
        <f>(1+$I$2)*E2</f>
        <v>140.5</v>
      </c>
      <c r="K2">
        <f t="shared" ref="K2:K27" si="0">E2*EXP(10.8711+0.325326*LN(G2))</f>
        <v>130673463.589109</v>
      </c>
      <c r="L2">
        <f>H2*EXP(14.7934+0.27039*LN(J2/(H2*F2)))</f>
        <v>63177153.0527026</v>
      </c>
      <c r="M2">
        <f>K2-L2</f>
        <v>67496310.5364062</v>
      </c>
      <c r="N2" s="14">
        <f>B2-C2</f>
        <v>61147089</v>
      </c>
      <c r="O2">
        <v>71195436.6844809</v>
      </c>
    </row>
    <row r="3" ht="15" spans="1:15">
      <c r="A3" s="4" t="s">
        <v>15</v>
      </c>
      <c r="B3" s="5">
        <v>142911163</v>
      </c>
      <c r="C3" s="6">
        <v>72432078</v>
      </c>
      <c r="D3" s="7">
        <v>482616.8</v>
      </c>
      <c r="E3">
        <v>110.9</v>
      </c>
      <c r="F3">
        <v>107.752983870968</v>
      </c>
      <c r="G3">
        <v>14096.033</v>
      </c>
      <c r="H3">
        <v>72.722</v>
      </c>
      <c r="J3">
        <f t="shared" ref="J3:J27" si="1">(1+$I$2)*E3</f>
        <v>138.625</v>
      </c>
      <c r="K3">
        <f t="shared" si="0"/>
        <v>130616905.048103</v>
      </c>
      <c r="L3">
        <f t="shared" ref="L3:L27" si="2">H3*EXP(14.7934+0.27039*LN(J3/(H3*F3)))</f>
        <v>64948027.020249</v>
      </c>
      <c r="M3">
        <f t="shared" ref="M3:M27" si="3">K3-L3</f>
        <v>65668878.0278541</v>
      </c>
      <c r="N3" s="14">
        <f t="shared" ref="N3:N27" si="4">B3-C3</f>
        <v>70479085</v>
      </c>
      <c r="O3">
        <v>69471691.7573054</v>
      </c>
    </row>
    <row r="4" ht="15" spans="1:15">
      <c r="A4" s="4" t="s">
        <v>16</v>
      </c>
      <c r="B4" s="5">
        <v>121712138</v>
      </c>
      <c r="C4" s="6">
        <v>63519764</v>
      </c>
      <c r="D4" s="7">
        <v>484480.2</v>
      </c>
      <c r="E4">
        <v>109.7</v>
      </c>
      <c r="F4">
        <v>121.564390243902</v>
      </c>
      <c r="G4">
        <v>14230.726</v>
      </c>
      <c r="H4">
        <v>74.36</v>
      </c>
      <c r="J4">
        <f t="shared" si="1"/>
        <v>137.125</v>
      </c>
      <c r="K4">
        <f t="shared" si="0"/>
        <v>129603913.393764</v>
      </c>
      <c r="L4">
        <f t="shared" si="2"/>
        <v>63706550.0245191</v>
      </c>
      <c r="M4">
        <f t="shared" si="3"/>
        <v>65897363.3692445</v>
      </c>
      <c r="N4" s="14">
        <f t="shared" si="4"/>
        <v>58192374</v>
      </c>
      <c r="O4">
        <v>69627486.5801265</v>
      </c>
    </row>
    <row r="5" ht="15" spans="1:15">
      <c r="A5" s="4" t="s">
        <v>17</v>
      </c>
      <c r="B5" s="5">
        <v>118549595</v>
      </c>
      <c r="C5" s="6">
        <v>57634481</v>
      </c>
      <c r="D5" s="7">
        <v>484683.5</v>
      </c>
      <c r="E5">
        <v>108.2</v>
      </c>
      <c r="F5">
        <v>125.114105691057</v>
      </c>
      <c r="G5">
        <v>14472.712</v>
      </c>
      <c r="H5">
        <v>75.515</v>
      </c>
      <c r="J5">
        <f t="shared" si="1"/>
        <v>135.25</v>
      </c>
      <c r="K5">
        <f t="shared" si="0"/>
        <v>128534900.66242</v>
      </c>
      <c r="L5">
        <f t="shared" si="2"/>
        <v>63690018.4429918</v>
      </c>
      <c r="M5">
        <f t="shared" si="3"/>
        <v>64844882.2194279</v>
      </c>
      <c r="N5" s="14">
        <f t="shared" si="4"/>
        <v>60915114</v>
      </c>
      <c r="O5">
        <v>68574037.4790404</v>
      </c>
    </row>
    <row r="6" ht="15" spans="1:15">
      <c r="A6" s="4" t="s">
        <v>18</v>
      </c>
      <c r="B6" s="5">
        <v>115411926</v>
      </c>
      <c r="C6" s="6">
        <v>58658117</v>
      </c>
      <c r="D6" s="7">
        <v>492124</v>
      </c>
      <c r="E6">
        <v>106.5</v>
      </c>
      <c r="F6">
        <v>115.92587755102</v>
      </c>
      <c r="G6">
        <v>14877.312</v>
      </c>
      <c r="H6">
        <v>77.006</v>
      </c>
      <c r="J6">
        <f t="shared" si="1"/>
        <v>133.125</v>
      </c>
      <c r="K6">
        <f t="shared" si="0"/>
        <v>127655357.44832</v>
      </c>
      <c r="L6">
        <f t="shared" si="2"/>
        <v>65669543.7660797</v>
      </c>
      <c r="M6">
        <f t="shared" si="3"/>
        <v>61985813.6822408</v>
      </c>
      <c r="N6" s="14">
        <f t="shared" si="4"/>
        <v>56753809</v>
      </c>
      <c r="O6">
        <v>65830873.4030325</v>
      </c>
    </row>
    <row r="7" ht="15" spans="1:15">
      <c r="A7" s="4" t="s">
        <v>19</v>
      </c>
      <c r="B7" s="8">
        <v>126838842</v>
      </c>
      <c r="C7" s="9">
        <v>62434936</v>
      </c>
      <c r="D7" s="7">
        <v>502882.4</v>
      </c>
      <c r="E7">
        <v>105.3</v>
      </c>
      <c r="F7">
        <v>108.157235772358</v>
      </c>
      <c r="G7">
        <v>15449.757</v>
      </c>
      <c r="H7">
        <v>79.077</v>
      </c>
      <c r="J7">
        <f t="shared" si="1"/>
        <v>131.625</v>
      </c>
      <c r="K7">
        <f t="shared" si="0"/>
        <v>127776868.111648</v>
      </c>
      <c r="L7">
        <f t="shared" si="2"/>
        <v>68012384.5267649</v>
      </c>
      <c r="M7">
        <f t="shared" si="3"/>
        <v>59764483.5848835</v>
      </c>
      <c r="N7" s="14">
        <f t="shared" si="4"/>
        <v>64403906</v>
      </c>
      <c r="O7">
        <v>63746720.4828646</v>
      </c>
    </row>
    <row r="8" ht="15" spans="1:15">
      <c r="A8" s="4" t="s">
        <v>20</v>
      </c>
      <c r="B8" s="5">
        <v>134888541</v>
      </c>
      <c r="C8" s="9">
        <v>64497479</v>
      </c>
      <c r="D8" s="7">
        <v>511953.9</v>
      </c>
      <c r="E8">
        <v>104</v>
      </c>
      <c r="F8">
        <v>110.203591836735</v>
      </c>
      <c r="G8">
        <v>15987.957</v>
      </c>
      <c r="H8">
        <v>81.556</v>
      </c>
      <c r="J8">
        <f t="shared" si="1"/>
        <v>130</v>
      </c>
      <c r="K8">
        <f t="shared" si="0"/>
        <v>127613092.660465</v>
      </c>
      <c r="L8">
        <f t="shared" si="2"/>
        <v>68977773.9375463</v>
      </c>
      <c r="M8">
        <f t="shared" si="3"/>
        <v>58635318.7229183</v>
      </c>
      <c r="N8" s="14">
        <f t="shared" si="4"/>
        <v>70391062</v>
      </c>
      <c r="O8">
        <v>62674080.7575973</v>
      </c>
    </row>
    <row r="9" ht="15" spans="1:15">
      <c r="A9" s="4" t="s">
        <v>21</v>
      </c>
      <c r="B9" s="5">
        <v>145650923</v>
      </c>
      <c r="C9" s="9">
        <v>68070636</v>
      </c>
      <c r="D9" s="7">
        <v>518979.7</v>
      </c>
      <c r="E9">
        <v>103.1</v>
      </c>
      <c r="F9">
        <v>116.285362903226</v>
      </c>
      <c r="G9">
        <v>16433.148</v>
      </c>
      <c r="H9">
        <v>84.071</v>
      </c>
      <c r="J9">
        <f t="shared" si="1"/>
        <v>128.875</v>
      </c>
      <c r="K9">
        <f t="shared" si="0"/>
        <v>127644169.389771</v>
      </c>
      <c r="L9">
        <f t="shared" si="2"/>
        <v>69343267.5255525</v>
      </c>
      <c r="M9">
        <f t="shared" si="3"/>
        <v>58300901.8642187</v>
      </c>
      <c r="N9" s="14">
        <f t="shared" si="4"/>
        <v>77580287</v>
      </c>
      <c r="O9">
        <v>62361064.1491942</v>
      </c>
    </row>
    <row r="10" ht="15" spans="1:15">
      <c r="A10" s="10" t="s">
        <v>22</v>
      </c>
      <c r="B10" s="11">
        <v>143382531</v>
      </c>
      <c r="C10" s="9">
        <v>70836207</v>
      </c>
      <c r="D10" s="7">
        <v>526681.2</v>
      </c>
      <c r="E10">
        <v>102.4</v>
      </c>
      <c r="F10">
        <v>117.778163265306</v>
      </c>
      <c r="G10">
        <v>16762.445</v>
      </c>
      <c r="H10">
        <v>86.349</v>
      </c>
      <c r="J10">
        <f t="shared" si="1"/>
        <v>128</v>
      </c>
      <c r="K10">
        <f t="shared" si="0"/>
        <v>127598472.89277</v>
      </c>
      <c r="L10">
        <f t="shared" si="2"/>
        <v>70336051.5748155</v>
      </c>
      <c r="M10">
        <f t="shared" si="3"/>
        <v>57262421.3179546</v>
      </c>
      <c r="N10" s="14">
        <f t="shared" si="4"/>
        <v>72546324</v>
      </c>
      <c r="O10">
        <v>61380712.7407365</v>
      </c>
    </row>
    <row r="11" ht="15" spans="1:15">
      <c r="A11" s="10" t="s">
        <v>23</v>
      </c>
      <c r="B11" s="11">
        <v>136200022</v>
      </c>
      <c r="C11" s="9">
        <v>77017921</v>
      </c>
      <c r="D11" s="7">
        <v>520233.1</v>
      </c>
      <c r="E11">
        <v>101.5</v>
      </c>
      <c r="F11">
        <v>103.357265306122</v>
      </c>
      <c r="G11">
        <v>16781.485</v>
      </c>
      <c r="H11">
        <v>88.013</v>
      </c>
      <c r="J11">
        <f t="shared" si="1"/>
        <v>126.875</v>
      </c>
      <c r="K11">
        <f t="shared" si="0"/>
        <v>126523720.943893</v>
      </c>
      <c r="L11">
        <f t="shared" si="2"/>
        <v>73710097.0730089</v>
      </c>
      <c r="M11">
        <f t="shared" si="3"/>
        <v>52813623.870884</v>
      </c>
      <c r="N11" s="14">
        <f t="shared" si="4"/>
        <v>59182101</v>
      </c>
      <c r="O11">
        <v>57129471.2031061</v>
      </c>
    </row>
    <row r="12" ht="15" spans="1:15">
      <c r="A12" s="10" t="s">
        <v>24</v>
      </c>
      <c r="B12" s="11">
        <v>93653317</v>
      </c>
      <c r="C12" s="9">
        <v>59044361</v>
      </c>
      <c r="D12" s="7">
        <v>490615</v>
      </c>
      <c r="E12">
        <v>100.9</v>
      </c>
      <c r="F12">
        <v>93.5974074074074</v>
      </c>
      <c r="G12">
        <v>16349.11</v>
      </c>
      <c r="H12">
        <v>88.556</v>
      </c>
      <c r="J12">
        <f t="shared" si="1"/>
        <v>126.125</v>
      </c>
      <c r="K12">
        <f t="shared" si="0"/>
        <v>124712244.416689</v>
      </c>
      <c r="L12">
        <f t="shared" si="2"/>
        <v>75932432.756603</v>
      </c>
      <c r="M12">
        <f t="shared" si="3"/>
        <v>48779811.6600856</v>
      </c>
      <c r="N12" s="14">
        <f t="shared" si="4"/>
        <v>34608956</v>
      </c>
      <c r="O12">
        <v>53225780.3991731</v>
      </c>
    </row>
    <row r="13" ht="15" spans="1:15">
      <c r="A13" s="10" t="s">
        <v>25</v>
      </c>
      <c r="B13" s="11">
        <v>118199405</v>
      </c>
      <c r="C13" s="9">
        <v>67170633</v>
      </c>
      <c r="D13" s="7">
        <v>510720</v>
      </c>
      <c r="E13">
        <v>99</v>
      </c>
      <c r="F13">
        <v>87.7471020408163</v>
      </c>
      <c r="G13">
        <v>16789.75</v>
      </c>
      <c r="H13">
        <v>89.632</v>
      </c>
      <c r="J13">
        <f t="shared" si="1"/>
        <v>123.75</v>
      </c>
      <c r="K13">
        <f t="shared" si="0"/>
        <v>123427142.843353</v>
      </c>
      <c r="L13">
        <f t="shared" si="2"/>
        <v>77553458.2012082</v>
      </c>
      <c r="M13">
        <f t="shared" si="3"/>
        <v>45873684.6421453</v>
      </c>
      <c r="N13" s="14">
        <f t="shared" si="4"/>
        <v>51028772</v>
      </c>
      <c r="O13">
        <v>50414567.085303</v>
      </c>
    </row>
    <row r="14" ht="15" spans="1:15">
      <c r="A14" s="10" t="s">
        <v>26</v>
      </c>
      <c r="B14" s="11">
        <v>125673493</v>
      </c>
      <c r="C14" s="9">
        <v>74230702</v>
      </c>
      <c r="D14" s="7">
        <v>510841.6</v>
      </c>
      <c r="E14">
        <v>97.4</v>
      </c>
      <c r="F14">
        <v>79.7328571428571</v>
      </c>
      <c r="G14">
        <v>17052.41</v>
      </c>
      <c r="H14">
        <v>91.481</v>
      </c>
      <c r="J14">
        <f t="shared" si="1"/>
        <v>121.75</v>
      </c>
      <c r="K14">
        <f t="shared" si="0"/>
        <v>122047147.988507</v>
      </c>
      <c r="L14">
        <f t="shared" si="2"/>
        <v>80427555.1091988</v>
      </c>
      <c r="M14">
        <f t="shared" si="3"/>
        <v>41619592.8793087</v>
      </c>
      <c r="N14" s="14">
        <f t="shared" si="4"/>
        <v>51442791</v>
      </c>
      <c r="O14">
        <v>46328758.4202435</v>
      </c>
    </row>
    <row r="15" ht="15" spans="1:15">
      <c r="A15" s="10" t="s">
        <v>27</v>
      </c>
      <c r="B15" s="11">
        <v>140623776</v>
      </c>
      <c r="C15" s="9">
        <v>76460172</v>
      </c>
      <c r="D15" s="7">
        <v>517864.4</v>
      </c>
      <c r="E15">
        <v>96.6</v>
      </c>
      <c r="F15">
        <v>79.7768145161291</v>
      </c>
      <c r="G15">
        <v>17442.759</v>
      </c>
      <c r="H15">
        <v>93.185</v>
      </c>
      <c r="J15">
        <f t="shared" si="1"/>
        <v>120.75</v>
      </c>
      <c r="K15">
        <f t="shared" si="0"/>
        <v>121939263.835417</v>
      </c>
      <c r="L15">
        <f t="shared" si="2"/>
        <v>81324154.3145339</v>
      </c>
      <c r="M15">
        <f t="shared" si="3"/>
        <v>40615109.520883</v>
      </c>
      <c r="N15" s="14">
        <f t="shared" si="4"/>
        <v>64163604</v>
      </c>
      <c r="O15">
        <v>45376772.4189246</v>
      </c>
    </row>
    <row r="16" ht="15" spans="1:15">
      <c r="A16" s="10" t="s">
        <v>28</v>
      </c>
      <c r="B16" s="11">
        <v>133198686</v>
      </c>
      <c r="C16" s="9">
        <v>70322003</v>
      </c>
      <c r="D16" s="7">
        <v>528248.1</v>
      </c>
      <c r="E16">
        <v>96.3</v>
      </c>
      <c r="F16">
        <v>97.681306122449</v>
      </c>
      <c r="G16">
        <v>17812.167</v>
      </c>
      <c r="H16">
        <v>94.771</v>
      </c>
      <c r="J16">
        <f t="shared" si="1"/>
        <v>120.375</v>
      </c>
      <c r="K16">
        <f t="shared" si="0"/>
        <v>122392191.021353</v>
      </c>
      <c r="L16">
        <f t="shared" si="2"/>
        <v>77879878.1502934</v>
      </c>
      <c r="M16">
        <f t="shared" si="3"/>
        <v>44512312.87106</v>
      </c>
      <c r="N16" s="14">
        <f t="shared" si="4"/>
        <v>62876683</v>
      </c>
      <c r="O16">
        <v>49072307.7387346</v>
      </c>
    </row>
    <row r="17" ht="15" spans="1:15">
      <c r="A17" s="10" t="s">
        <v>29</v>
      </c>
      <c r="B17" s="11">
        <v>129440630</v>
      </c>
      <c r="C17" s="9">
        <v>71750765</v>
      </c>
      <c r="D17" s="7">
        <v>529812.8</v>
      </c>
      <c r="E17">
        <v>97.9</v>
      </c>
      <c r="F17">
        <v>105.772459016393</v>
      </c>
      <c r="G17">
        <v>18261.714</v>
      </c>
      <c r="H17">
        <v>96.421</v>
      </c>
      <c r="J17">
        <f t="shared" si="1"/>
        <v>122.375</v>
      </c>
      <c r="K17">
        <f t="shared" si="0"/>
        <v>125438743.778105</v>
      </c>
      <c r="L17">
        <f t="shared" si="2"/>
        <v>77532640.5984936</v>
      </c>
      <c r="M17">
        <f t="shared" si="3"/>
        <v>47906103.1796115</v>
      </c>
      <c r="N17" s="14">
        <f t="shared" si="4"/>
        <v>57689865</v>
      </c>
      <c r="O17">
        <v>52445766.7179148</v>
      </c>
    </row>
    <row r="18" ht="15" spans="1:15">
      <c r="A18" s="10" t="s">
        <v>30</v>
      </c>
      <c r="B18" s="11">
        <v>125852461</v>
      </c>
      <c r="C18" s="9">
        <v>66638092</v>
      </c>
      <c r="D18" s="7">
        <v>538081.2</v>
      </c>
      <c r="E18">
        <v>100</v>
      </c>
      <c r="F18">
        <v>121.07987704918</v>
      </c>
      <c r="G18">
        <v>18799.622</v>
      </c>
      <c r="H18">
        <v>97.316</v>
      </c>
      <c r="J18">
        <f t="shared" si="1"/>
        <v>125</v>
      </c>
      <c r="K18">
        <f t="shared" si="0"/>
        <v>129345277.792342</v>
      </c>
      <c r="L18">
        <f t="shared" si="2"/>
        <v>75688999.9548172</v>
      </c>
      <c r="M18">
        <f t="shared" si="3"/>
        <v>53656277.8375245</v>
      </c>
      <c r="N18" s="14">
        <f t="shared" si="4"/>
        <v>59214369</v>
      </c>
      <c r="O18">
        <v>58087993.1859658</v>
      </c>
    </row>
    <row r="19" ht="15" spans="1:15">
      <c r="A19" s="10" t="s">
        <v>31</v>
      </c>
      <c r="B19" s="11">
        <v>130019175</v>
      </c>
      <c r="C19" s="9">
        <v>67371195</v>
      </c>
      <c r="D19" s="7">
        <v>542137.4</v>
      </c>
      <c r="E19">
        <v>100.4</v>
      </c>
      <c r="F19">
        <v>108.77</v>
      </c>
      <c r="G19">
        <v>19141.672</v>
      </c>
      <c r="H19">
        <v>98.241</v>
      </c>
      <c r="J19">
        <f t="shared" si="1"/>
        <v>125.5</v>
      </c>
      <c r="K19">
        <f t="shared" si="0"/>
        <v>130626664.743921</v>
      </c>
      <c r="L19">
        <f t="shared" si="2"/>
        <v>78539710.0397175</v>
      </c>
      <c r="M19">
        <f t="shared" si="3"/>
        <v>52086954.7042032</v>
      </c>
      <c r="N19" s="14">
        <f t="shared" si="4"/>
        <v>62647980</v>
      </c>
      <c r="O19">
        <v>56685583.8134915</v>
      </c>
    </row>
    <row r="20" ht="15" spans="1:15">
      <c r="A20" s="10" t="s">
        <v>32</v>
      </c>
      <c r="B20" s="11">
        <v>134594897</v>
      </c>
      <c r="C20" s="9">
        <v>72038001</v>
      </c>
      <c r="D20" s="7">
        <v>551220</v>
      </c>
      <c r="E20">
        <v>100.3</v>
      </c>
      <c r="F20">
        <v>112.132914979757</v>
      </c>
      <c r="G20">
        <v>19612.102</v>
      </c>
      <c r="H20">
        <v>100</v>
      </c>
      <c r="J20">
        <f t="shared" si="1"/>
        <v>125.375</v>
      </c>
      <c r="K20">
        <f t="shared" si="0"/>
        <v>131531382.426576</v>
      </c>
      <c r="L20">
        <f t="shared" si="2"/>
        <v>78889628.3502991</v>
      </c>
      <c r="M20">
        <f t="shared" si="3"/>
        <v>52641754.0762772</v>
      </c>
      <c r="N20" s="14">
        <f t="shared" si="4"/>
        <v>62556896</v>
      </c>
      <c r="O20">
        <v>57260871.4777696</v>
      </c>
    </row>
    <row r="21" ht="15" spans="1:15">
      <c r="A21" s="10" t="s">
        <v>33</v>
      </c>
      <c r="B21" s="11">
        <v>140040423</v>
      </c>
      <c r="C21" s="9">
        <v>81548577</v>
      </c>
      <c r="D21" s="7">
        <v>554766.5</v>
      </c>
      <c r="E21">
        <v>100.3</v>
      </c>
      <c r="F21">
        <v>110.412163265306</v>
      </c>
      <c r="G21">
        <v>20193.896</v>
      </c>
      <c r="H21">
        <v>102.291</v>
      </c>
      <c r="J21">
        <f t="shared" si="1"/>
        <v>125.375</v>
      </c>
      <c r="K21">
        <f t="shared" si="0"/>
        <v>132788270.496668</v>
      </c>
      <c r="L21">
        <f t="shared" si="2"/>
        <v>80540326.2908558</v>
      </c>
      <c r="M21">
        <f t="shared" si="3"/>
        <v>52247944.2058124</v>
      </c>
      <c r="N21" s="14">
        <f t="shared" si="4"/>
        <v>58491846</v>
      </c>
      <c r="O21">
        <v>56963712.6847819</v>
      </c>
    </row>
    <row r="22" ht="15" spans="1:15">
      <c r="A22" s="10" t="s">
        <v>34</v>
      </c>
      <c r="B22" s="11">
        <v>139884322</v>
      </c>
      <c r="C22" s="9">
        <v>79214894</v>
      </c>
      <c r="D22" s="7">
        <v>552535.4</v>
      </c>
      <c r="E22">
        <v>101</v>
      </c>
      <c r="F22">
        <v>108.991286307054</v>
      </c>
      <c r="G22">
        <v>20715.671</v>
      </c>
      <c r="H22">
        <v>103.979</v>
      </c>
      <c r="J22">
        <f t="shared" si="1"/>
        <v>126.25</v>
      </c>
      <c r="K22">
        <f t="shared" si="0"/>
        <v>134829339.224805</v>
      </c>
      <c r="L22">
        <f t="shared" si="2"/>
        <v>81947797.6009906</v>
      </c>
      <c r="M22">
        <f t="shared" si="3"/>
        <v>52881541.6238146</v>
      </c>
      <c r="N22" s="14">
        <f t="shared" si="4"/>
        <v>60669428</v>
      </c>
      <c r="O22">
        <v>57679719.8612873</v>
      </c>
    </row>
    <row r="23" ht="15" spans="1:15">
      <c r="A23" s="10" t="s">
        <v>35</v>
      </c>
      <c r="B23" s="11">
        <v>117998858</v>
      </c>
      <c r="C23" s="9">
        <v>69625747</v>
      </c>
      <c r="D23" s="7">
        <v>529501.5</v>
      </c>
      <c r="E23">
        <v>101.9</v>
      </c>
      <c r="F23">
        <v>106.726090534979</v>
      </c>
      <c r="G23">
        <v>20267.585</v>
      </c>
      <c r="H23">
        <v>105.361</v>
      </c>
      <c r="J23">
        <f t="shared" si="1"/>
        <v>127.375</v>
      </c>
      <c r="K23">
        <f t="shared" si="0"/>
        <v>135066484.017816</v>
      </c>
      <c r="L23">
        <f t="shared" si="2"/>
        <v>83412106.0836621</v>
      </c>
      <c r="M23">
        <f t="shared" si="3"/>
        <v>51654377.9341542</v>
      </c>
      <c r="N23" s="14">
        <f t="shared" si="4"/>
        <v>48373111</v>
      </c>
      <c r="O23">
        <v>56538293.8399984</v>
      </c>
    </row>
    <row r="24" ht="15" spans="1:15">
      <c r="A24" s="10" t="s">
        <v>36</v>
      </c>
      <c r="B24" s="11">
        <v>135349492</v>
      </c>
      <c r="C24" s="9">
        <v>81381914</v>
      </c>
      <c r="D24" s="7">
        <v>543779.9</v>
      </c>
      <c r="E24">
        <v>101.7</v>
      </c>
      <c r="F24">
        <v>109.881918367347</v>
      </c>
      <c r="G24">
        <v>21494.798</v>
      </c>
      <c r="H24">
        <v>110.172</v>
      </c>
      <c r="J24">
        <f t="shared" si="1"/>
        <v>127.125</v>
      </c>
      <c r="K24">
        <f t="shared" si="0"/>
        <v>137404317.874219</v>
      </c>
      <c r="L24">
        <f t="shared" si="2"/>
        <v>85452455.7297173</v>
      </c>
      <c r="M24">
        <f t="shared" si="3"/>
        <v>51951862.1445017</v>
      </c>
      <c r="N24" s="14">
        <f t="shared" si="4"/>
        <v>53967578</v>
      </c>
      <c r="O24">
        <v>56955243.8756046</v>
      </c>
    </row>
    <row r="25" ht="15" spans="1:15">
      <c r="A25" s="10" t="s">
        <v>37</v>
      </c>
      <c r="B25" s="11">
        <v>139363782</v>
      </c>
      <c r="C25" s="9">
        <v>89924973</v>
      </c>
      <c r="D25" s="7">
        <v>548863.4</v>
      </c>
      <c r="E25">
        <v>102.1</v>
      </c>
      <c r="F25">
        <v>131.558032786885</v>
      </c>
      <c r="G25">
        <v>22034.828</v>
      </c>
      <c r="H25">
        <v>118.026</v>
      </c>
      <c r="J25">
        <f t="shared" si="1"/>
        <v>127.625</v>
      </c>
      <c r="K25">
        <f t="shared" si="0"/>
        <v>139062803.061706</v>
      </c>
      <c r="L25">
        <f t="shared" si="2"/>
        <v>85676842.5443764</v>
      </c>
      <c r="M25">
        <f t="shared" si="3"/>
        <v>53385960.5173298</v>
      </c>
      <c r="N25" s="14">
        <f t="shared" si="4"/>
        <v>49438809</v>
      </c>
      <c r="O25">
        <v>58402480.4652291</v>
      </c>
    </row>
    <row r="26" ht="15" spans="1:15">
      <c r="A26" s="10" t="s">
        <v>38</v>
      </c>
      <c r="B26" s="11">
        <v>144165250</v>
      </c>
      <c r="C26" s="9">
        <v>82540455</v>
      </c>
      <c r="D26" s="7">
        <v>556487.4</v>
      </c>
      <c r="E26">
        <v>106.3</v>
      </c>
      <c r="F26">
        <v>140.618455284553</v>
      </c>
      <c r="G26">
        <v>22671.096</v>
      </c>
      <c r="H26">
        <v>122.273</v>
      </c>
      <c r="J26">
        <f t="shared" si="1"/>
        <v>132.875</v>
      </c>
      <c r="K26">
        <f t="shared" si="0"/>
        <v>146130361.434773</v>
      </c>
      <c r="L26">
        <f t="shared" si="2"/>
        <v>87292696.3291344</v>
      </c>
      <c r="M26">
        <f t="shared" si="3"/>
        <v>58837665.1056386</v>
      </c>
      <c r="N26" s="14">
        <f t="shared" si="4"/>
        <v>61624795</v>
      </c>
      <c r="O26">
        <v>63948795.948424</v>
      </c>
    </row>
    <row r="27" ht="15" spans="1:15">
      <c r="A27" s="12" t="s">
        <v>39</v>
      </c>
      <c r="B27" s="11">
        <v>140948238</v>
      </c>
      <c r="C27" s="9">
        <v>83883661</v>
      </c>
      <c r="D27" s="7">
        <v>557445.4</v>
      </c>
      <c r="E27">
        <v>109.3</v>
      </c>
      <c r="F27">
        <v>151.611387755102</v>
      </c>
      <c r="G27">
        <v>23305.023</v>
      </c>
      <c r="H27">
        <v>125.23</v>
      </c>
      <c r="J27">
        <f t="shared" si="1"/>
        <v>136.625</v>
      </c>
      <c r="K27">
        <f t="shared" si="0"/>
        <v>151608584.124038</v>
      </c>
      <c r="L27">
        <f t="shared" si="2"/>
        <v>87695826.7051535</v>
      </c>
      <c r="M27">
        <f t="shared" si="3"/>
        <v>63912757.4188849</v>
      </c>
      <c r="N27" s="14">
        <f t="shared" si="4"/>
        <v>57064577</v>
      </c>
      <c r="O27">
        <v>69047492.2077642</v>
      </c>
    </row>
    <row r="28" ht="14.25"/>
  </sheetData>
  <pageMargins left="0.7" right="0.7" top="0.75" bottom="0.75" header="0.3" footer="0.3"/>
  <pageSetup paperSize="9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2025-07-23T01:01:00Z</dcterms:created>
  <dcterms:modified xsi:type="dcterms:W3CDTF">2025-07-31T03:53:31Z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